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O:\OPŽP-2020-000052-Ústí nad Labem - EPC\Výroba\vyhlášené EPC 2023\2. Nabídky\Úprava ZD\"/>
    </mc:Choice>
  </mc:AlternateContent>
  <xr:revisionPtr revIDLastSave="0" documentId="13_ncr:1_{D285F7C1-01D0-4304-AAAB-EC7E9D63C0F8}" xr6:coauthVersionLast="47" xr6:coauthVersionMax="47" xr10:uidLastSave="{00000000-0000-0000-0000-000000000000}"/>
  <bookViews>
    <workbookView xWindow="-38450" yWindow="-21720" windowWidth="38620" windowHeight="21100" activeTab="2" xr2:uid="{00000000-000D-0000-FFFF-FFFF00000000}"/>
  </bookViews>
  <sheets>
    <sheet name="Opatření" sheetId="1" r:id="rId1"/>
    <sheet name="Úspory" sheetId="2" r:id="rId2"/>
    <sheet name="Výpočet nákladů a úspor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2" l="1"/>
  <c r="I14" i="2"/>
  <c r="I13" i="2"/>
  <c r="I12" i="2"/>
  <c r="I11" i="2"/>
  <c r="I10" i="2"/>
  <c r="I9" i="2"/>
  <c r="I8" i="2"/>
  <c r="J379" i="2"/>
  <c r="J401" i="2" s="1"/>
  <c r="J380" i="2"/>
  <c r="K380" i="2" s="1"/>
  <c r="K402" i="2" s="1"/>
  <c r="Y380" i="2"/>
  <c r="Z380" i="2" s="1"/>
  <c r="J381" i="2"/>
  <c r="K381" i="2" s="1"/>
  <c r="Y381" i="2"/>
  <c r="L395" i="2" s="1"/>
  <c r="I382" i="2"/>
  <c r="Y383" i="2" s="1"/>
  <c r="J382" i="2"/>
  <c r="K382" i="2" s="1"/>
  <c r="Y382" i="2"/>
  <c r="O396" i="2" s="1"/>
  <c r="J383" i="2"/>
  <c r="K383" i="2" s="1"/>
  <c r="J384" i="2"/>
  <c r="K384" i="2" s="1"/>
  <c r="L384" i="2" s="1"/>
  <c r="M384" i="2" s="1"/>
  <c r="J385" i="2"/>
  <c r="K385" i="2" s="1"/>
  <c r="J386" i="2"/>
  <c r="K386" i="2" s="1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K395" i="2"/>
  <c r="P395" i="2"/>
  <c r="K396" i="2"/>
  <c r="M396" i="2"/>
  <c r="N396" i="2"/>
  <c r="S396" i="2"/>
  <c r="U396" i="2"/>
  <c r="V396" i="2"/>
  <c r="J405" i="2" l="1"/>
  <c r="K406" i="2"/>
  <c r="J402" i="2"/>
  <c r="K379" i="2"/>
  <c r="K401" i="2" s="1"/>
  <c r="L383" i="2"/>
  <c r="K405" i="2"/>
  <c r="S395" i="2"/>
  <c r="J395" i="2"/>
  <c r="J406" i="2" s="1"/>
  <c r="R395" i="2"/>
  <c r="N384" i="2"/>
  <c r="L381" i="2"/>
  <c r="K403" i="2"/>
  <c r="K407" i="2"/>
  <c r="L385" i="2"/>
  <c r="L405" i="2"/>
  <c r="M383" i="2"/>
  <c r="J397" i="2"/>
  <c r="J408" i="2" s="1"/>
  <c r="R397" i="2"/>
  <c r="S397" i="2"/>
  <c r="S398" i="2" s="1"/>
  <c r="Q397" i="2"/>
  <c r="K397" i="2"/>
  <c r="K398" i="2" s="1"/>
  <c r="N397" i="2"/>
  <c r="L397" i="2"/>
  <c r="T397" i="2"/>
  <c r="Z383" i="2"/>
  <c r="V397" i="2"/>
  <c r="M397" i="2"/>
  <c r="U397" i="2"/>
  <c r="O397" i="2"/>
  <c r="P397" i="2"/>
  <c r="L386" i="2"/>
  <c r="K408" i="2"/>
  <c r="L382" i="2"/>
  <c r="K404" i="2"/>
  <c r="L406" i="2"/>
  <c r="T396" i="2"/>
  <c r="L396" i="2"/>
  <c r="L398" i="2" s="1"/>
  <c r="Q395" i="2"/>
  <c r="K387" i="2"/>
  <c r="Z382" i="2"/>
  <c r="Z381" i="2"/>
  <c r="L379" i="2"/>
  <c r="R396" i="2"/>
  <c r="J396" i="2"/>
  <c r="J407" i="2" s="1"/>
  <c r="O395" i="2"/>
  <c r="O398" i="2" s="1"/>
  <c r="J387" i="2"/>
  <c r="Q396" i="2"/>
  <c r="V395" i="2"/>
  <c r="N395" i="2"/>
  <c r="L380" i="2"/>
  <c r="J404" i="2"/>
  <c r="J403" i="2"/>
  <c r="P396" i="2"/>
  <c r="P398" i="2" s="1"/>
  <c r="U395" i="2"/>
  <c r="U398" i="2" s="1"/>
  <c r="M395" i="2"/>
  <c r="T395" i="2"/>
  <c r="T398" i="2" s="1"/>
  <c r="Y47" i="2"/>
  <c r="K409" i="2" l="1"/>
  <c r="M398" i="2"/>
  <c r="V398" i="2"/>
  <c r="J409" i="2"/>
  <c r="M406" i="2"/>
  <c r="Q398" i="2"/>
  <c r="R398" i="2"/>
  <c r="M386" i="2"/>
  <c r="L408" i="2"/>
  <c r="J398" i="2"/>
  <c r="L407" i="2"/>
  <c r="M385" i="2"/>
  <c r="L401" i="2"/>
  <c r="M379" i="2"/>
  <c r="N406" i="2"/>
  <c r="O384" i="2"/>
  <c r="L402" i="2"/>
  <c r="M380" i="2"/>
  <c r="N398" i="2"/>
  <c r="L387" i="2"/>
  <c r="M405" i="2"/>
  <c r="N383" i="2"/>
  <c r="M381" i="2"/>
  <c r="L403" i="2"/>
  <c r="M382" i="2"/>
  <c r="L404" i="2"/>
  <c r="P61" i="2"/>
  <c r="K61" i="2"/>
  <c r="S61" i="2"/>
  <c r="T61" i="2"/>
  <c r="L61" i="2"/>
  <c r="M61" i="2"/>
  <c r="U61" i="2"/>
  <c r="N61" i="2"/>
  <c r="J61" i="2"/>
  <c r="O61" i="2"/>
  <c r="Q61" i="2"/>
  <c r="R61" i="2"/>
  <c r="Y85" i="2"/>
  <c r="Y86" i="2"/>
  <c r="Y87" i="2"/>
  <c r="Y123" i="2"/>
  <c r="Y160" i="2"/>
  <c r="Y197" i="2"/>
  <c r="Y234" i="2"/>
  <c r="Y271" i="2"/>
  <c r="Y308" i="2"/>
  <c r="Y345" i="2"/>
  <c r="Y419" i="2"/>
  <c r="Y456" i="2"/>
  <c r="Y50" i="2"/>
  <c r="Y49" i="2"/>
  <c r="L409" i="2" l="1"/>
  <c r="M387" i="2"/>
  <c r="M402" i="2"/>
  <c r="N380" i="2"/>
  <c r="M403" i="2"/>
  <c r="N381" i="2"/>
  <c r="N405" i="2"/>
  <c r="O383" i="2"/>
  <c r="N379" i="2"/>
  <c r="M401" i="2"/>
  <c r="M404" i="2"/>
  <c r="N382" i="2"/>
  <c r="O406" i="2"/>
  <c r="P384" i="2"/>
  <c r="M408" i="2"/>
  <c r="N386" i="2"/>
  <c r="M407" i="2"/>
  <c r="N385" i="2"/>
  <c r="L63" i="2"/>
  <c r="T63" i="2"/>
  <c r="O63" i="2"/>
  <c r="P63" i="2"/>
  <c r="Q63" i="2"/>
  <c r="J63" i="2"/>
  <c r="Z49" i="2"/>
  <c r="R63" i="2"/>
  <c r="U63" i="2"/>
  <c r="N63" i="2"/>
  <c r="S63" i="2"/>
  <c r="K63" i="2"/>
  <c r="M63" i="2"/>
  <c r="N174" i="2"/>
  <c r="Q174" i="2"/>
  <c r="R174" i="2"/>
  <c r="J174" i="2"/>
  <c r="K174" i="2"/>
  <c r="S174" i="2"/>
  <c r="L174" i="2"/>
  <c r="T174" i="2"/>
  <c r="O174" i="2"/>
  <c r="P174" i="2"/>
  <c r="M174" i="2"/>
  <c r="U174" i="2"/>
  <c r="Z160" i="2"/>
  <c r="N137" i="2"/>
  <c r="Q137" i="2"/>
  <c r="R137" i="2"/>
  <c r="J137" i="2"/>
  <c r="K137" i="2"/>
  <c r="S137" i="2"/>
  <c r="L137" i="2"/>
  <c r="T137" i="2"/>
  <c r="M137" i="2"/>
  <c r="O137" i="2"/>
  <c r="Z123" i="2"/>
  <c r="P137" i="2"/>
  <c r="U137" i="2"/>
  <c r="K101" i="2"/>
  <c r="S101" i="2"/>
  <c r="N101" i="2"/>
  <c r="O101" i="2"/>
  <c r="P101" i="2"/>
  <c r="J101" i="2"/>
  <c r="Q101" i="2"/>
  <c r="M101" i="2"/>
  <c r="Z87" i="2"/>
  <c r="R101" i="2"/>
  <c r="T101" i="2"/>
  <c r="U101" i="2"/>
  <c r="L101" i="2"/>
  <c r="Q64" i="2"/>
  <c r="L64" i="2"/>
  <c r="T64" i="2"/>
  <c r="U64" i="2"/>
  <c r="Z50" i="2"/>
  <c r="M64" i="2"/>
  <c r="N64" i="2"/>
  <c r="O64" i="2"/>
  <c r="J64" i="2"/>
  <c r="K64" i="2"/>
  <c r="P64" i="2"/>
  <c r="R64" i="2"/>
  <c r="S64" i="2"/>
  <c r="M285" i="2"/>
  <c r="U285" i="2"/>
  <c r="P285" i="2"/>
  <c r="Q285" i="2"/>
  <c r="R285" i="2"/>
  <c r="J285" i="2"/>
  <c r="K285" i="2"/>
  <c r="S285" i="2"/>
  <c r="L285" i="2"/>
  <c r="Z271" i="2"/>
  <c r="N285" i="2"/>
  <c r="O285" i="2"/>
  <c r="T285" i="2"/>
  <c r="N248" i="2"/>
  <c r="Q248" i="2"/>
  <c r="Z234" i="2"/>
  <c r="R248" i="2"/>
  <c r="J248" i="2"/>
  <c r="K248" i="2"/>
  <c r="S248" i="2"/>
  <c r="L248" i="2"/>
  <c r="T248" i="2"/>
  <c r="P248" i="2"/>
  <c r="M248" i="2"/>
  <c r="O248" i="2"/>
  <c r="U248" i="2"/>
  <c r="Q99" i="2"/>
  <c r="L99" i="2"/>
  <c r="T99" i="2"/>
  <c r="J99" i="2"/>
  <c r="M99" i="2"/>
  <c r="U99" i="2"/>
  <c r="N99" i="2"/>
  <c r="O99" i="2"/>
  <c r="P99" i="2"/>
  <c r="R99" i="2"/>
  <c r="S99" i="2"/>
  <c r="K99" i="2"/>
  <c r="M322" i="2"/>
  <c r="U322" i="2"/>
  <c r="P322" i="2"/>
  <c r="Q322" i="2"/>
  <c r="R322" i="2"/>
  <c r="J322" i="2"/>
  <c r="K322" i="2"/>
  <c r="S322" i="2"/>
  <c r="L322" i="2"/>
  <c r="T322" i="2"/>
  <c r="O322" i="2"/>
  <c r="Z308" i="2"/>
  <c r="N322" i="2"/>
  <c r="M470" i="2"/>
  <c r="U470" i="2"/>
  <c r="P470" i="2"/>
  <c r="Q470" i="2"/>
  <c r="R470" i="2"/>
  <c r="J470" i="2"/>
  <c r="T470" i="2"/>
  <c r="K470" i="2"/>
  <c r="S470" i="2"/>
  <c r="L470" i="2"/>
  <c r="N470" i="2"/>
  <c r="O470" i="2"/>
  <c r="Z456" i="2"/>
  <c r="M433" i="2"/>
  <c r="U433" i="2"/>
  <c r="P433" i="2"/>
  <c r="Z419" i="2"/>
  <c r="Q433" i="2"/>
  <c r="R433" i="2"/>
  <c r="J433" i="2"/>
  <c r="L433" i="2"/>
  <c r="K433" i="2"/>
  <c r="S433" i="2"/>
  <c r="T433" i="2"/>
  <c r="O433" i="2"/>
  <c r="N433" i="2"/>
  <c r="N100" i="2"/>
  <c r="Q100" i="2"/>
  <c r="Z86" i="2"/>
  <c r="R100" i="2"/>
  <c r="J100" i="2"/>
  <c r="K100" i="2"/>
  <c r="S100" i="2"/>
  <c r="L100" i="2"/>
  <c r="T100" i="2"/>
  <c r="P100" i="2"/>
  <c r="U100" i="2"/>
  <c r="M100" i="2"/>
  <c r="O100" i="2"/>
  <c r="M359" i="2"/>
  <c r="U359" i="2"/>
  <c r="P359" i="2"/>
  <c r="Q359" i="2"/>
  <c r="L359" i="2"/>
  <c r="R359" i="2"/>
  <c r="J359" i="2"/>
  <c r="Z345" i="2"/>
  <c r="K359" i="2"/>
  <c r="S359" i="2"/>
  <c r="T359" i="2"/>
  <c r="N359" i="2"/>
  <c r="O359" i="2"/>
  <c r="N211" i="2"/>
  <c r="Q211" i="2"/>
  <c r="R211" i="2"/>
  <c r="J211" i="2"/>
  <c r="K211" i="2"/>
  <c r="S211" i="2"/>
  <c r="Z197" i="2"/>
  <c r="L211" i="2"/>
  <c r="T211" i="2"/>
  <c r="U211" i="2"/>
  <c r="O211" i="2"/>
  <c r="M211" i="2"/>
  <c r="P211" i="2"/>
  <c r="J5" i="2"/>
  <c r="J43" i="2" s="1"/>
  <c r="J80" i="2" s="1"/>
  <c r="J117" i="2" s="1"/>
  <c r="J154" i="2" s="1"/>
  <c r="J191" i="2" s="1"/>
  <c r="J228" i="2" s="1"/>
  <c r="J265" i="2" s="1"/>
  <c r="J302" i="2" s="1"/>
  <c r="J339" i="2" s="1"/>
  <c r="L413" i="2"/>
  <c r="L450" i="2" s="1"/>
  <c r="M413" i="2"/>
  <c r="M450" i="2" s="1"/>
  <c r="O413" i="2"/>
  <c r="O450" i="2" s="1"/>
  <c r="T413" i="2"/>
  <c r="T450" i="2" s="1"/>
  <c r="U413" i="2"/>
  <c r="U450" i="2" s="1"/>
  <c r="Q265" i="2"/>
  <c r="Q302" i="2" s="1"/>
  <c r="Q339" i="2" s="1"/>
  <c r="Q376" i="2" s="1"/>
  <c r="Q413" i="2" s="1"/>
  <c r="Q450" i="2" s="1"/>
  <c r="K228" i="2"/>
  <c r="K265" i="2" s="1"/>
  <c r="K302" i="2" s="1"/>
  <c r="K339" i="2" s="1"/>
  <c r="K376" i="2" s="1"/>
  <c r="K413" i="2" s="1"/>
  <c r="K450" i="2" s="1"/>
  <c r="L228" i="2"/>
  <c r="L265" i="2" s="1"/>
  <c r="L302" i="2" s="1"/>
  <c r="L339" i="2" s="1"/>
  <c r="L376" i="2" s="1"/>
  <c r="M228" i="2"/>
  <c r="M265" i="2" s="1"/>
  <c r="M302" i="2" s="1"/>
  <c r="M339" i="2" s="1"/>
  <c r="M376" i="2" s="1"/>
  <c r="N228" i="2"/>
  <c r="N265" i="2" s="1"/>
  <c r="N302" i="2" s="1"/>
  <c r="N339" i="2" s="1"/>
  <c r="N376" i="2" s="1"/>
  <c r="N413" i="2" s="1"/>
  <c r="N450" i="2" s="1"/>
  <c r="O228" i="2"/>
  <c r="O265" i="2" s="1"/>
  <c r="O302" i="2" s="1"/>
  <c r="O339" i="2" s="1"/>
  <c r="O376" i="2" s="1"/>
  <c r="P228" i="2"/>
  <c r="P265" i="2" s="1"/>
  <c r="P302" i="2" s="1"/>
  <c r="P339" i="2" s="1"/>
  <c r="P376" i="2" s="1"/>
  <c r="P413" i="2" s="1"/>
  <c r="P450" i="2" s="1"/>
  <c r="Q228" i="2"/>
  <c r="R228" i="2"/>
  <c r="R265" i="2" s="1"/>
  <c r="R302" i="2" s="1"/>
  <c r="R339" i="2" s="1"/>
  <c r="R376" i="2" s="1"/>
  <c r="R413" i="2" s="1"/>
  <c r="R450" i="2" s="1"/>
  <c r="S228" i="2"/>
  <c r="S265" i="2" s="1"/>
  <c r="S302" i="2" s="1"/>
  <c r="S339" i="2" s="1"/>
  <c r="S376" i="2" s="1"/>
  <c r="S413" i="2" s="1"/>
  <c r="S450" i="2" s="1"/>
  <c r="T228" i="2"/>
  <c r="T265" i="2" s="1"/>
  <c r="T302" i="2" s="1"/>
  <c r="T339" i="2" s="1"/>
  <c r="T376" i="2" s="1"/>
  <c r="U228" i="2"/>
  <c r="U265" i="2" s="1"/>
  <c r="U302" i="2" s="1"/>
  <c r="U339" i="2" s="1"/>
  <c r="U376" i="2" s="1"/>
  <c r="M409" i="2" l="1"/>
  <c r="J376" i="2"/>
  <c r="J413" i="2" s="1"/>
  <c r="J450" i="2" s="1"/>
  <c r="O379" i="2"/>
  <c r="N401" i="2"/>
  <c r="N408" i="2"/>
  <c r="O386" i="2"/>
  <c r="P383" i="2"/>
  <c r="O405" i="2"/>
  <c r="N407" i="2"/>
  <c r="O385" i="2"/>
  <c r="O387" i="2" s="1"/>
  <c r="N402" i="2"/>
  <c r="O380" i="2"/>
  <c r="P406" i="2"/>
  <c r="Q384" i="2"/>
  <c r="N387" i="2"/>
  <c r="N403" i="2"/>
  <c r="O381" i="2"/>
  <c r="O382" i="2"/>
  <c r="N404" i="2"/>
  <c r="K5" i="2"/>
  <c r="K43" i="2" s="1"/>
  <c r="K80" i="2" s="1"/>
  <c r="K117" i="2" s="1"/>
  <c r="K154" i="2" s="1"/>
  <c r="K47" i="3"/>
  <c r="H44" i="3"/>
  <c r="H45" i="3"/>
  <c r="H46" i="3"/>
  <c r="H41" i="3"/>
  <c r="H40" i="3"/>
  <c r="B42" i="3"/>
  <c r="J20" i="2"/>
  <c r="K20" i="2"/>
  <c r="L20" i="2"/>
  <c r="M20" i="2"/>
  <c r="N20" i="2"/>
  <c r="O20" i="2"/>
  <c r="P20" i="2"/>
  <c r="Q20" i="2"/>
  <c r="R20" i="2"/>
  <c r="S20" i="2"/>
  <c r="T20" i="2"/>
  <c r="U20" i="2"/>
  <c r="I42" i="3"/>
  <c r="E251" i="1"/>
  <c r="M20" i="1"/>
  <c r="L20" i="1"/>
  <c r="F20" i="1"/>
  <c r="N409" i="2" l="1"/>
  <c r="Q406" i="2"/>
  <c r="R384" i="2"/>
  <c r="P405" i="2"/>
  <c r="Q383" i="2"/>
  <c r="O403" i="2"/>
  <c r="P381" i="2"/>
  <c r="O401" i="2"/>
  <c r="P379" i="2"/>
  <c r="O402" i="2"/>
  <c r="P380" i="2"/>
  <c r="O408" i="2"/>
  <c r="P386" i="2"/>
  <c r="P382" i="2"/>
  <c r="O404" i="2"/>
  <c r="P385" i="2"/>
  <c r="O407" i="2"/>
  <c r="L5" i="2"/>
  <c r="I47" i="3"/>
  <c r="O409" i="2" l="1"/>
  <c r="P407" i="2"/>
  <c r="Q385" i="2"/>
  <c r="P401" i="2"/>
  <c r="Q379" i="2"/>
  <c r="P404" i="2"/>
  <c r="Q382" i="2"/>
  <c r="P408" i="2"/>
  <c r="P409" i="2" s="1"/>
  <c r="Q386" i="2"/>
  <c r="Q405" i="2"/>
  <c r="R383" i="2"/>
  <c r="Q380" i="2"/>
  <c r="P402" i="2"/>
  <c r="P387" i="2"/>
  <c r="P403" i="2"/>
  <c r="Q381" i="2"/>
  <c r="R406" i="2"/>
  <c r="S384" i="2"/>
  <c r="M5" i="2"/>
  <c r="L43" i="2"/>
  <c r="L80" i="2" s="1"/>
  <c r="L117" i="2" s="1"/>
  <c r="L154" i="2" s="1"/>
  <c r="I49" i="3"/>
  <c r="I456" i="2"/>
  <c r="Y457" i="2" s="1"/>
  <c r="I419" i="2"/>
  <c r="Y420" i="2" s="1"/>
  <c r="I345" i="2"/>
  <c r="Y346" i="2" s="1"/>
  <c r="I308" i="2"/>
  <c r="Y309" i="2" s="1"/>
  <c r="I271" i="2"/>
  <c r="Y272" i="2" s="1"/>
  <c r="I234" i="2"/>
  <c r="Y235" i="2" s="1"/>
  <c r="I197" i="2"/>
  <c r="Y198" i="2" s="1"/>
  <c r="I160" i="2"/>
  <c r="Y161" i="2" s="1"/>
  <c r="I123" i="2"/>
  <c r="Y124" i="2" s="1"/>
  <c r="J42" i="3"/>
  <c r="T384" i="2" l="1"/>
  <c r="S406" i="2"/>
  <c r="S383" i="2"/>
  <c r="R405" i="2"/>
  <c r="R385" i="2"/>
  <c r="Q407" i="2"/>
  <c r="Q409" i="2" s="1"/>
  <c r="Q387" i="2"/>
  <c r="Q403" i="2"/>
  <c r="R381" i="2"/>
  <c r="Q408" i="2"/>
  <c r="R386" i="2"/>
  <c r="Q404" i="2"/>
  <c r="R382" i="2"/>
  <c r="R380" i="2"/>
  <c r="Q402" i="2"/>
  <c r="Q401" i="2"/>
  <c r="R379" i="2"/>
  <c r="R434" i="2"/>
  <c r="M434" i="2"/>
  <c r="U434" i="2"/>
  <c r="N434" i="2"/>
  <c r="O434" i="2"/>
  <c r="Q434" i="2"/>
  <c r="P434" i="2"/>
  <c r="J434" i="2"/>
  <c r="Z420" i="2"/>
  <c r="L434" i="2"/>
  <c r="K434" i="2"/>
  <c r="S434" i="2"/>
  <c r="T434" i="2"/>
  <c r="R323" i="2"/>
  <c r="M323" i="2"/>
  <c r="U323" i="2"/>
  <c r="N323" i="2"/>
  <c r="O323" i="2"/>
  <c r="Q323" i="2"/>
  <c r="P323" i="2"/>
  <c r="J323" i="2"/>
  <c r="Z309" i="2"/>
  <c r="L323" i="2"/>
  <c r="K323" i="2"/>
  <c r="S323" i="2"/>
  <c r="T323" i="2"/>
  <c r="K138" i="2"/>
  <c r="S138" i="2"/>
  <c r="Z124" i="2"/>
  <c r="N138" i="2"/>
  <c r="O138" i="2"/>
  <c r="P138" i="2"/>
  <c r="J138" i="2"/>
  <c r="Q138" i="2"/>
  <c r="T138" i="2"/>
  <c r="M138" i="2"/>
  <c r="R138" i="2"/>
  <c r="U138" i="2"/>
  <c r="L138" i="2"/>
  <c r="R471" i="2"/>
  <c r="Z457" i="2"/>
  <c r="M471" i="2"/>
  <c r="U471" i="2"/>
  <c r="N471" i="2"/>
  <c r="O471" i="2"/>
  <c r="P471" i="2"/>
  <c r="J471" i="2"/>
  <c r="Q471" i="2"/>
  <c r="T471" i="2"/>
  <c r="S471" i="2"/>
  <c r="K471" i="2"/>
  <c r="L471" i="2"/>
  <c r="K175" i="2"/>
  <c r="S175" i="2"/>
  <c r="N175" i="2"/>
  <c r="O175" i="2"/>
  <c r="P175" i="2"/>
  <c r="J175" i="2"/>
  <c r="Q175" i="2"/>
  <c r="Z161" i="2"/>
  <c r="R175" i="2"/>
  <c r="U175" i="2"/>
  <c r="L175" i="2"/>
  <c r="M175" i="2"/>
  <c r="T175" i="2"/>
  <c r="R286" i="2"/>
  <c r="Z272" i="2"/>
  <c r="M286" i="2"/>
  <c r="U286" i="2"/>
  <c r="N286" i="2"/>
  <c r="O286" i="2"/>
  <c r="P286" i="2"/>
  <c r="J286" i="2"/>
  <c r="Q286" i="2"/>
  <c r="S286" i="2"/>
  <c r="L286" i="2"/>
  <c r="T286" i="2"/>
  <c r="K286" i="2"/>
  <c r="R360" i="2"/>
  <c r="M360" i="2"/>
  <c r="U360" i="2"/>
  <c r="Z346" i="2"/>
  <c r="N360" i="2"/>
  <c r="O360" i="2"/>
  <c r="Q360" i="2"/>
  <c r="P360" i="2"/>
  <c r="J360" i="2"/>
  <c r="T360" i="2"/>
  <c r="S360" i="2"/>
  <c r="K360" i="2"/>
  <c r="L360" i="2"/>
  <c r="K212" i="2"/>
  <c r="S212" i="2"/>
  <c r="N212" i="2"/>
  <c r="O212" i="2"/>
  <c r="Z198" i="2"/>
  <c r="P212" i="2"/>
  <c r="J212" i="2"/>
  <c r="Q212" i="2"/>
  <c r="L212" i="2"/>
  <c r="M212" i="2"/>
  <c r="R212" i="2"/>
  <c r="T212" i="2"/>
  <c r="U212" i="2"/>
  <c r="K249" i="2"/>
  <c r="S249" i="2"/>
  <c r="N249" i="2"/>
  <c r="O249" i="2"/>
  <c r="P249" i="2"/>
  <c r="J249" i="2"/>
  <c r="Q249" i="2"/>
  <c r="M249" i="2"/>
  <c r="T249" i="2"/>
  <c r="R249" i="2"/>
  <c r="U249" i="2"/>
  <c r="Z235" i="2"/>
  <c r="L249" i="2"/>
  <c r="N5" i="2"/>
  <c r="M43" i="2"/>
  <c r="M80" i="2" s="1"/>
  <c r="M117" i="2" s="1"/>
  <c r="M154" i="2" s="1"/>
  <c r="J4" i="3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K42" i="3"/>
  <c r="L42" i="3"/>
  <c r="M42" i="3"/>
  <c r="N42" i="3"/>
  <c r="O42" i="3"/>
  <c r="P42" i="3"/>
  <c r="Q42" i="3"/>
  <c r="R42" i="3"/>
  <c r="S42" i="3"/>
  <c r="T42" i="3"/>
  <c r="U42" i="3"/>
  <c r="J47" i="3"/>
  <c r="K49" i="3"/>
  <c r="L47" i="3"/>
  <c r="L49" i="3" s="1"/>
  <c r="M47" i="3"/>
  <c r="N47" i="3"/>
  <c r="O47" i="3"/>
  <c r="O49" i="3" s="1"/>
  <c r="P47" i="3"/>
  <c r="P49" i="3" s="1"/>
  <c r="Q47" i="3"/>
  <c r="Q49" i="3" s="1"/>
  <c r="R47" i="3"/>
  <c r="R49" i="3" s="1"/>
  <c r="S47" i="3"/>
  <c r="S49" i="3" s="1"/>
  <c r="T47" i="3"/>
  <c r="T49" i="3" s="1"/>
  <c r="U47" i="3"/>
  <c r="R401" i="2" l="1"/>
  <c r="S379" i="2"/>
  <c r="S381" i="2"/>
  <c r="R403" i="2"/>
  <c r="T383" i="2"/>
  <c r="S405" i="2"/>
  <c r="U384" i="2"/>
  <c r="T406" i="2"/>
  <c r="R402" i="2"/>
  <c r="S380" i="2"/>
  <c r="S382" i="2"/>
  <c r="R404" i="2"/>
  <c r="R407" i="2"/>
  <c r="S385" i="2"/>
  <c r="S386" i="2"/>
  <c r="R408" i="2"/>
  <c r="R387" i="2"/>
  <c r="O5" i="2"/>
  <c r="N43" i="2"/>
  <c r="N80" i="2" s="1"/>
  <c r="N117" i="2" s="1"/>
  <c r="N154" i="2" s="1"/>
  <c r="M49" i="3"/>
  <c r="H42" i="3"/>
  <c r="J49" i="3"/>
  <c r="H47" i="3"/>
  <c r="N49" i="3"/>
  <c r="R409" i="2" l="1"/>
  <c r="S401" i="2"/>
  <c r="T379" i="2"/>
  <c r="T386" i="2"/>
  <c r="S408" i="2"/>
  <c r="V384" i="2"/>
  <c r="V406" i="2" s="1"/>
  <c r="U406" i="2"/>
  <c r="S407" i="2"/>
  <c r="S409" i="2" s="1"/>
  <c r="T385" i="2"/>
  <c r="S387" i="2"/>
  <c r="T405" i="2"/>
  <c r="U383" i="2"/>
  <c r="T382" i="2"/>
  <c r="S404" i="2"/>
  <c r="S402" i="2"/>
  <c r="T380" i="2"/>
  <c r="T381" i="2"/>
  <c r="S403" i="2"/>
  <c r="P5" i="2"/>
  <c r="O43" i="2"/>
  <c r="O80" i="2" s="1"/>
  <c r="O117" i="2" s="1"/>
  <c r="O154" i="2" s="1"/>
  <c r="H49" i="3"/>
  <c r="G56" i="3" s="1"/>
  <c r="K19" i="2"/>
  <c r="J18" i="3" s="1"/>
  <c r="L19" i="2"/>
  <c r="K18" i="3" s="1"/>
  <c r="M19" i="2"/>
  <c r="L18" i="3" s="1"/>
  <c r="N19" i="2"/>
  <c r="M18" i="3" s="1"/>
  <c r="O19" i="2"/>
  <c r="N18" i="3" s="1"/>
  <c r="P19" i="2"/>
  <c r="O18" i="3" s="1"/>
  <c r="Q19" i="2"/>
  <c r="P18" i="3" s="1"/>
  <c r="R19" i="2"/>
  <c r="Q18" i="3" s="1"/>
  <c r="S19" i="2"/>
  <c r="R18" i="3" s="1"/>
  <c r="T19" i="2"/>
  <c r="S18" i="3" s="1"/>
  <c r="U19" i="2"/>
  <c r="T18" i="3" s="1"/>
  <c r="V19" i="2"/>
  <c r="J19" i="3"/>
  <c r="K19" i="3"/>
  <c r="L19" i="3"/>
  <c r="M19" i="3"/>
  <c r="N19" i="3"/>
  <c r="O19" i="3"/>
  <c r="P19" i="3"/>
  <c r="Q19" i="3"/>
  <c r="R19" i="3"/>
  <c r="S19" i="3"/>
  <c r="T19" i="3"/>
  <c r="V20" i="2"/>
  <c r="K21" i="2"/>
  <c r="J20" i="3" s="1"/>
  <c r="L21" i="2"/>
  <c r="K20" i="3" s="1"/>
  <c r="M21" i="2"/>
  <c r="L20" i="3" s="1"/>
  <c r="N21" i="2"/>
  <c r="M20" i="3" s="1"/>
  <c r="O21" i="2"/>
  <c r="N20" i="3" s="1"/>
  <c r="P21" i="2"/>
  <c r="O20" i="3" s="1"/>
  <c r="Q21" i="2"/>
  <c r="P20" i="3" s="1"/>
  <c r="R21" i="2"/>
  <c r="Q20" i="3" s="1"/>
  <c r="S21" i="2"/>
  <c r="R20" i="3" s="1"/>
  <c r="T21" i="2"/>
  <c r="S20" i="3" s="1"/>
  <c r="U21" i="2"/>
  <c r="T20" i="3" s="1"/>
  <c r="V21" i="2"/>
  <c r="K22" i="2"/>
  <c r="J21" i="3" s="1"/>
  <c r="L22" i="2"/>
  <c r="K21" i="3" s="1"/>
  <c r="M22" i="2"/>
  <c r="L21" i="3" s="1"/>
  <c r="N22" i="2"/>
  <c r="M21" i="3" s="1"/>
  <c r="O22" i="2"/>
  <c r="N21" i="3" s="1"/>
  <c r="P22" i="2"/>
  <c r="O21" i="3" s="1"/>
  <c r="Q22" i="2"/>
  <c r="P21" i="3" s="1"/>
  <c r="R22" i="2"/>
  <c r="Q21" i="3" s="1"/>
  <c r="S22" i="2"/>
  <c r="R21" i="3" s="1"/>
  <c r="T22" i="2"/>
  <c r="S21" i="3" s="1"/>
  <c r="U22" i="2"/>
  <c r="T21" i="3" s="1"/>
  <c r="V22" i="2"/>
  <c r="I19" i="3"/>
  <c r="J21" i="2"/>
  <c r="I20" i="3" s="1"/>
  <c r="J22" i="2"/>
  <c r="I21" i="3" s="1"/>
  <c r="J19" i="2"/>
  <c r="I18" i="3" s="1"/>
  <c r="H8" i="3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H9" i="3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U9" i="3" s="1"/>
  <c r="H10" i="3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H12" i="3"/>
  <c r="I12" i="3" s="1"/>
  <c r="J12" i="3" s="1"/>
  <c r="K12" i="3" s="1"/>
  <c r="L12" i="3" s="1"/>
  <c r="M12" i="3" s="1"/>
  <c r="N12" i="3" s="1"/>
  <c r="O12" i="3" s="1"/>
  <c r="P12" i="3" s="1"/>
  <c r="Q12" i="3" s="1"/>
  <c r="R12" i="3" s="1"/>
  <c r="S12" i="3" s="1"/>
  <c r="T12" i="3" s="1"/>
  <c r="U12" i="3" s="1"/>
  <c r="H7" i="3"/>
  <c r="I7" i="3" s="1"/>
  <c r="J460" i="2"/>
  <c r="K460" i="2" s="1"/>
  <c r="L460" i="2" s="1"/>
  <c r="J459" i="2"/>
  <c r="K459" i="2" s="1"/>
  <c r="J458" i="2"/>
  <c r="J457" i="2"/>
  <c r="K457" i="2" s="1"/>
  <c r="V470" i="2"/>
  <c r="J456" i="2"/>
  <c r="K456" i="2" s="1"/>
  <c r="K478" i="2" s="1"/>
  <c r="Y455" i="2"/>
  <c r="J455" i="2"/>
  <c r="J477" i="2" s="1"/>
  <c r="Y454" i="2"/>
  <c r="J454" i="2"/>
  <c r="J453" i="2"/>
  <c r="J475" i="2" s="1"/>
  <c r="V434" i="2"/>
  <c r="J423" i="2"/>
  <c r="K423" i="2" s="1"/>
  <c r="J422" i="2"/>
  <c r="K422" i="2" s="1"/>
  <c r="J421" i="2"/>
  <c r="K421" i="2" s="1"/>
  <c r="J420" i="2"/>
  <c r="V433" i="2"/>
  <c r="J419" i="2"/>
  <c r="K419" i="2" s="1"/>
  <c r="K441" i="2" s="1"/>
  <c r="Y418" i="2"/>
  <c r="J418" i="2"/>
  <c r="J440" i="2" s="1"/>
  <c r="Y417" i="2"/>
  <c r="J417" i="2"/>
  <c r="J439" i="2" s="1"/>
  <c r="J416" i="2"/>
  <c r="J438" i="2" s="1"/>
  <c r="V360" i="2"/>
  <c r="V359" i="2"/>
  <c r="J349" i="2"/>
  <c r="J348" i="2"/>
  <c r="K348" i="2" s="1"/>
  <c r="L348" i="2" s="1"/>
  <c r="M348" i="2" s="1"/>
  <c r="N348" i="2" s="1"/>
  <c r="O348" i="2" s="1"/>
  <c r="J347" i="2"/>
  <c r="K347" i="2" s="1"/>
  <c r="L347" i="2" s="1"/>
  <c r="M347" i="2" s="1"/>
  <c r="N347" i="2" s="1"/>
  <c r="O347" i="2" s="1"/>
  <c r="P347" i="2" s="1"/>
  <c r="J346" i="2"/>
  <c r="K346" i="2" s="1"/>
  <c r="L346" i="2" s="1"/>
  <c r="J345" i="2"/>
  <c r="J367" i="2" s="1"/>
  <c r="Y344" i="2"/>
  <c r="K344" i="2"/>
  <c r="J344" i="2"/>
  <c r="J366" i="2" s="1"/>
  <c r="Y343" i="2"/>
  <c r="J343" i="2"/>
  <c r="K343" i="2" s="1"/>
  <c r="L343" i="2" s="1"/>
  <c r="J342" i="2"/>
  <c r="J364" i="2" s="1"/>
  <c r="V323" i="2"/>
  <c r="J312" i="2"/>
  <c r="J311" i="2"/>
  <c r="K311" i="2" s="1"/>
  <c r="J310" i="2"/>
  <c r="J309" i="2"/>
  <c r="V322" i="2"/>
  <c r="J308" i="2"/>
  <c r="J330" i="2" s="1"/>
  <c r="Y307" i="2"/>
  <c r="J307" i="2"/>
  <c r="K307" i="2" s="1"/>
  <c r="Y306" i="2"/>
  <c r="J306" i="2"/>
  <c r="J305" i="2"/>
  <c r="J327" i="2" s="1"/>
  <c r="V286" i="2"/>
  <c r="J275" i="2"/>
  <c r="J274" i="2"/>
  <c r="K274" i="2" s="1"/>
  <c r="J273" i="2"/>
  <c r="J272" i="2"/>
  <c r="V285" i="2"/>
  <c r="J271" i="2"/>
  <c r="K271" i="2" s="1"/>
  <c r="K293" i="2" s="1"/>
  <c r="Y270" i="2"/>
  <c r="J270" i="2"/>
  <c r="J292" i="2" s="1"/>
  <c r="Y269" i="2"/>
  <c r="J269" i="2"/>
  <c r="J268" i="2"/>
  <c r="J290" i="2" s="1"/>
  <c r="V249" i="2"/>
  <c r="J238" i="2"/>
  <c r="K238" i="2" s="1"/>
  <c r="J237" i="2"/>
  <c r="K237" i="2" s="1"/>
  <c r="L237" i="2" s="1"/>
  <c r="M237" i="2" s="1"/>
  <c r="J236" i="2"/>
  <c r="J235" i="2"/>
  <c r="K235" i="2" s="1"/>
  <c r="V248" i="2"/>
  <c r="J234" i="2"/>
  <c r="K234" i="2" s="1"/>
  <c r="K256" i="2" s="1"/>
  <c r="Y233" i="2"/>
  <c r="J233" i="2"/>
  <c r="K233" i="2" s="1"/>
  <c r="Y232" i="2"/>
  <c r="J232" i="2"/>
  <c r="J231" i="2"/>
  <c r="J253" i="2" s="1"/>
  <c r="V212" i="2"/>
  <c r="J201" i="2"/>
  <c r="K201" i="2" s="1"/>
  <c r="L201" i="2" s="1"/>
  <c r="J200" i="2"/>
  <c r="K200" i="2" s="1"/>
  <c r="J199" i="2"/>
  <c r="J198" i="2"/>
  <c r="K198" i="2" s="1"/>
  <c r="L198" i="2" s="1"/>
  <c r="M198" i="2" s="1"/>
  <c r="V211" i="2"/>
  <c r="J197" i="2"/>
  <c r="J219" i="2" s="1"/>
  <c r="Y196" i="2"/>
  <c r="J196" i="2"/>
  <c r="K196" i="2" s="1"/>
  <c r="Y195" i="2"/>
  <c r="J195" i="2"/>
  <c r="J194" i="2"/>
  <c r="J216" i="2" s="1"/>
  <c r="V175" i="2"/>
  <c r="J164" i="2"/>
  <c r="J163" i="2"/>
  <c r="K163" i="2" s="1"/>
  <c r="J162" i="2"/>
  <c r="J161" i="2"/>
  <c r="K161" i="2" s="1"/>
  <c r="V174" i="2"/>
  <c r="J160" i="2"/>
  <c r="J182" i="2" s="1"/>
  <c r="Y159" i="2"/>
  <c r="K159" i="2"/>
  <c r="J159" i="2"/>
  <c r="J181" i="2" s="1"/>
  <c r="Y158" i="2"/>
  <c r="J158" i="2"/>
  <c r="J157" i="2"/>
  <c r="J179" i="2" s="1"/>
  <c r="J127" i="2"/>
  <c r="K127" i="2" s="1"/>
  <c r="L127" i="2" s="1"/>
  <c r="J126" i="2"/>
  <c r="K126" i="2" s="1"/>
  <c r="L126" i="2" s="1"/>
  <c r="M126" i="2" s="1"/>
  <c r="J125" i="2"/>
  <c r="J124" i="2"/>
  <c r="K124" i="2" s="1"/>
  <c r="J123" i="2"/>
  <c r="J145" i="2" s="1"/>
  <c r="Y122" i="2"/>
  <c r="J122" i="2"/>
  <c r="J144" i="2" s="1"/>
  <c r="Y121" i="2"/>
  <c r="J121" i="2"/>
  <c r="J120" i="2"/>
  <c r="J142" i="2" s="1"/>
  <c r="J90" i="2"/>
  <c r="K90" i="2" s="1"/>
  <c r="L90" i="2" s="1"/>
  <c r="J89" i="2"/>
  <c r="K89" i="2" s="1"/>
  <c r="L89" i="2" s="1"/>
  <c r="M89" i="2" s="1"/>
  <c r="J88" i="2"/>
  <c r="J87" i="2"/>
  <c r="K87" i="2" s="1"/>
  <c r="V100" i="2"/>
  <c r="J86" i="2"/>
  <c r="K86" i="2" s="1"/>
  <c r="K108" i="2" s="1"/>
  <c r="J85" i="2"/>
  <c r="J107" i="2" s="1"/>
  <c r="Y84" i="2"/>
  <c r="J84" i="2"/>
  <c r="J83" i="2"/>
  <c r="J105" i="2" s="1"/>
  <c r="T407" i="2" l="1"/>
  <c r="U385" i="2"/>
  <c r="U382" i="2"/>
  <c r="T404" i="2"/>
  <c r="T387" i="2"/>
  <c r="K270" i="2"/>
  <c r="U405" i="2"/>
  <c r="V383" i="2"/>
  <c r="T408" i="2"/>
  <c r="T409" i="2" s="1"/>
  <c r="U386" i="2"/>
  <c r="U381" i="2"/>
  <c r="T403" i="2"/>
  <c r="T401" i="2"/>
  <c r="U379" i="2"/>
  <c r="T402" i="2"/>
  <c r="U380" i="2"/>
  <c r="K468" i="2"/>
  <c r="S468" i="2"/>
  <c r="N468" i="2"/>
  <c r="O468" i="2"/>
  <c r="P468" i="2"/>
  <c r="J468" i="2"/>
  <c r="Q468" i="2"/>
  <c r="R468" i="2"/>
  <c r="U468" i="2"/>
  <c r="L468" i="2"/>
  <c r="M468" i="2"/>
  <c r="T468" i="2"/>
  <c r="V246" i="2"/>
  <c r="L246" i="2"/>
  <c r="T246" i="2"/>
  <c r="O246" i="2"/>
  <c r="P246" i="2"/>
  <c r="Q246" i="2"/>
  <c r="R246" i="2"/>
  <c r="J246" i="2"/>
  <c r="K246" i="2"/>
  <c r="U246" i="2"/>
  <c r="S246" i="2"/>
  <c r="M246" i="2"/>
  <c r="N246" i="2"/>
  <c r="P358" i="2"/>
  <c r="K358" i="2"/>
  <c r="S358" i="2"/>
  <c r="L358" i="2"/>
  <c r="T358" i="2"/>
  <c r="J358" i="2"/>
  <c r="M358" i="2"/>
  <c r="U358" i="2"/>
  <c r="O358" i="2"/>
  <c r="N358" i="2"/>
  <c r="R358" i="2"/>
  <c r="Q358" i="2"/>
  <c r="P469" i="2"/>
  <c r="K469" i="2"/>
  <c r="S469" i="2"/>
  <c r="L469" i="2"/>
  <c r="T469" i="2"/>
  <c r="J469" i="2"/>
  <c r="M469" i="2"/>
  <c r="U469" i="2"/>
  <c r="O469" i="2"/>
  <c r="N469" i="2"/>
  <c r="R469" i="2"/>
  <c r="Q469" i="2"/>
  <c r="P284" i="2"/>
  <c r="K284" i="2"/>
  <c r="S284" i="2"/>
  <c r="L284" i="2"/>
  <c r="T284" i="2"/>
  <c r="J284" i="2"/>
  <c r="M284" i="2"/>
  <c r="U284" i="2"/>
  <c r="O284" i="2"/>
  <c r="N284" i="2"/>
  <c r="R284" i="2"/>
  <c r="Q284" i="2"/>
  <c r="Q173" i="2"/>
  <c r="L173" i="2"/>
  <c r="T173" i="2"/>
  <c r="J173" i="2"/>
  <c r="M173" i="2"/>
  <c r="U173" i="2"/>
  <c r="N173" i="2"/>
  <c r="O173" i="2"/>
  <c r="R173" i="2"/>
  <c r="S173" i="2"/>
  <c r="K173" i="2"/>
  <c r="P173" i="2"/>
  <c r="Q247" i="2"/>
  <c r="L247" i="2"/>
  <c r="T247" i="2"/>
  <c r="J247" i="2"/>
  <c r="M247" i="2"/>
  <c r="U247" i="2"/>
  <c r="N247" i="2"/>
  <c r="O247" i="2"/>
  <c r="P247" i="2"/>
  <c r="R247" i="2"/>
  <c r="S247" i="2"/>
  <c r="K247" i="2"/>
  <c r="V431" i="2"/>
  <c r="K431" i="2"/>
  <c r="S431" i="2"/>
  <c r="N431" i="2"/>
  <c r="O431" i="2"/>
  <c r="P431" i="2"/>
  <c r="Q431" i="2"/>
  <c r="R431" i="2"/>
  <c r="J431" i="2"/>
  <c r="L431" i="2"/>
  <c r="M431" i="2"/>
  <c r="T431" i="2"/>
  <c r="U431" i="2"/>
  <c r="L172" i="2"/>
  <c r="T172" i="2"/>
  <c r="O172" i="2"/>
  <c r="P172" i="2"/>
  <c r="Q172" i="2"/>
  <c r="R172" i="2"/>
  <c r="J172" i="2"/>
  <c r="N172" i="2"/>
  <c r="U172" i="2"/>
  <c r="S172" i="2"/>
  <c r="K172" i="2"/>
  <c r="M172" i="2"/>
  <c r="K320" i="2"/>
  <c r="S320" i="2"/>
  <c r="N320" i="2"/>
  <c r="O320" i="2"/>
  <c r="P320" i="2"/>
  <c r="J320" i="2"/>
  <c r="Q320" i="2"/>
  <c r="R320" i="2"/>
  <c r="M320" i="2"/>
  <c r="L320" i="2"/>
  <c r="T320" i="2"/>
  <c r="U320" i="2"/>
  <c r="P321" i="2"/>
  <c r="K321" i="2"/>
  <c r="S321" i="2"/>
  <c r="L321" i="2"/>
  <c r="T321" i="2"/>
  <c r="J321" i="2"/>
  <c r="M321" i="2"/>
  <c r="U321" i="2"/>
  <c r="O321" i="2"/>
  <c r="N321" i="2"/>
  <c r="R321" i="2"/>
  <c r="Q321" i="2"/>
  <c r="L209" i="2"/>
  <c r="T209" i="2"/>
  <c r="O209" i="2"/>
  <c r="P209" i="2"/>
  <c r="Q209" i="2"/>
  <c r="R209" i="2"/>
  <c r="J209" i="2"/>
  <c r="U209" i="2"/>
  <c r="S209" i="2"/>
  <c r="N209" i="2"/>
  <c r="K209" i="2"/>
  <c r="M209" i="2"/>
  <c r="K283" i="2"/>
  <c r="S283" i="2"/>
  <c r="N283" i="2"/>
  <c r="O283" i="2"/>
  <c r="P283" i="2"/>
  <c r="Q283" i="2"/>
  <c r="R283" i="2"/>
  <c r="U283" i="2"/>
  <c r="L283" i="2"/>
  <c r="J283" i="2"/>
  <c r="M283" i="2"/>
  <c r="T283" i="2"/>
  <c r="K418" i="2"/>
  <c r="L418" i="2" s="1"/>
  <c r="L440" i="2" s="1"/>
  <c r="V135" i="2"/>
  <c r="L135" i="2"/>
  <c r="T135" i="2"/>
  <c r="O135" i="2"/>
  <c r="P135" i="2"/>
  <c r="Q135" i="2"/>
  <c r="R135" i="2"/>
  <c r="J135" i="2"/>
  <c r="K135" i="2"/>
  <c r="N135" i="2"/>
  <c r="M135" i="2"/>
  <c r="S135" i="2"/>
  <c r="U135" i="2"/>
  <c r="Z343" i="2"/>
  <c r="K357" i="2"/>
  <c r="S357" i="2"/>
  <c r="N357" i="2"/>
  <c r="R357" i="2"/>
  <c r="O357" i="2"/>
  <c r="P357" i="2"/>
  <c r="J357" i="2"/>
  <c r="Q357" i="2"/>
  <c r="U357" i="2"/>
  <c r="L357" i="2"/>
  <c r="M357" i="2"/>
  <c r="T357" i="2"/>
  <c r="P432" i="2"/>
  <c r="K432" i="2"/>
  <c r="S432" i="2"/>
  <c r="L432" i="2"/>
  <c r="T432" i="2"/>
  <c r="J432" i="2"/>
  <c r="M432" i="2"/>
  <c r="U432" i="2"/>
  <c r="N432" i="2"/>
  <c r="O432" i="2"/>
  <c r="Q432" i="2"/>
  <c r="R432" i="2"/>
  <c r="Q136" i="2"/>
  <c r="L136" i="2"/>
  <c r="T136" i="2"/>
  <c r="J136" i="2"/>
  <c r="M136" i="2"/>
  <c r="U136" i="2"/>
  <c r="N136" i="2"/>
  <c r="O136" i="2"/>
  <c r="S136" i="2"/>
  <c r="K136" i="2"/>
  <c r="P136" i="2"/>
  <c r="R136" i="2"/>
  <c r="L98" i="2"/>
  <c r="T98" i="2"/>
  <c r="O98" i="2"/>
  <c r="P98" i="2"/>
  <c r="Q98" i="2"/>
  <c r="R98" i="2"/>
  <c r="J98" i="2"/>
  <c r="S98" i="2"/>
  <c r="K98" i="2"/>
  <c r="M98" i="2"/>
  <c r="N98" i="2"/>
  <c r="U98" i="2"/>
  <c r="Q210" i="2"/>
  <c r="L210" i="2"/>
  <c r="T210" i="2"/>
  <c r="J210" i="2"/>
  <c r="M210" i="2"/>
  <c r="U210" i="2"/>
  <c r="N210" i="2"/>
  <c r="O210" i="2"/>
  <c r="P210" i="2"/>
  <c r="K210" i="2"/>
  <c r="R210" i="2"/>
  <c r="S210" i="2"/>
  <c r="Y9" i="2"/>
  <c r="H14" i="3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Y12" i="2"/>
  <c r="Z12" i="2" s="1"/>
  <c r="H13" i="3"/>
  <c r="I13" i="3" s="1"/>
  <c r="J13" i="3" s="1"/>
  <c r="K13" i="3" s="1"/>
  <c r="L13" i="3" s="1"/>
  <c r="M13" i="3" s="1"/>
  <c r="N13" i="3" s="1"/>
  <c r="O13" i="3" s="1"/>
  <c r="P13" i="3" s="1"/>
  <c r="Q13" i="3" s="1"/>
  <c r="R13" i="3" s="1"/>
  <c r="S13" i="3" s="1"/>
  <c r="T13" i="3" s="1"/>
  <c r="U13" i="3" s="1"/>
  <c r="Y11" i="2"/>
  <c r="Z11" i="2" s="1"/>
  <c r="J185" i="2"/>
  <c r="K185" i="2"/>
  <c r="J222" i="2"/>
  <c r="K222" i="2"/>
  <c r="L223" i="2"/>
  <c r="J259" i="2"/>
  <c r="K259" i="2"/>
  <c r="L259" i="2"/>
  <c r="M259" i="2"/>
  <c r="K296" i="2"/>
  <c r="K333" i="2"/>
  <c r="O370" i="2"/>
  <c r="K370" i="2"/>
  <c r="M370" i="2"/>
  <c r="J371" i="2"/>
  <c r="K444" i="2"/>
  <c r="Q5" i="2"/>
  <c r="P43" i="2"/>
  <c r="P80" i="2" s="1"/>
  <c r="P117" i="2" s="1"/>
  <c r="P154" i="2" s="1"/>
  <c r="H21" i="3"/>
  <c r="H20" i="3"/>
  <c r="I26" i="3"/>
  <c r="H18" i="3"/>
  <c r="H19" i="3"/>
  <c r="M26" i="3"/>
  <c r="T26" i="3"/>
  <c r="P26" i="3"/>
  <c r="L26" i="3"/>
  <c r="S26" i="3"/>
  <c r="O26" i="3"/>
  <c r="K26" i="3"/>
  <c r="Q26" i="3"/>
  <c r="R26" i="3"/>
  <c r="N26" i="3"/>
  <c r="J26" i="3"/>
  <c r="J7" i="3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H11" i="3"/>
  <c r="I11" i="3" s="1"/>
  <c r="Z9" i="2"/>
  <c r="Z84" i="2"/>
  <c r="J239" i="2"/>
  <c r="L365" i="2"/>
  <c r="M343" i="2"/>
  <c r="K308" i="2"/>
  <c r="K330" i="2" s="1"/>
  <c r="J276" i="2"/>
  <c r="L234" i="2"/>
  <c r="M234" i="2" s="1"/>
  <c r="J255" i="2"/>
  <c r="K231" i="2"/>
  <c r="K197" i="2"/>
  <c r="K219" i="2" s="1"/>
  <c r="K194" i="2"/>
  <c r="K164" i="2"/>
  <c r="L164" i="2" s="1"/>
  <c r="L163" i="2"/>
  <c r="M163" i="2" s="1"/>
  <c r="N163" i="2" s="1"/>
  <c r="J165" i="2"/>
  <c r="Z417" i="2"/>
  <c r="Z418" i="2"/>
  <c r="K416" i="2"/>
  <c r="K438" i="2" s="1"/>
  <c r="M346" i="2"/>
  <c r="N346" i="2" s="1"/>
  <c r="K345" i="2"/>
  <c r="K367" i="2" s="1"/>
  <c r="K349" i="2"/>
  <c r="L349" i="2" s="1"/>
  <c r="M349" i="2" s="1"/>
  <c r="N349" i="2" s="1"/>
  <c r="K365" i="2"/>
  <c r="K342" i="2"/>
  <c r="L342" i="2" s="1"/>
  <c r="M342" i="2" s="1"/>
  <c r="M364" i="2" s="1"/>
  <c r="J365" i="2"/>
  <c r="J329" i="2"/>
  <c r="K305" i="2"/>
  <c r="K312" i="2"/>
  <c r="L312" i="2" s="1"/>
  <c r="M312" i="2" s="1"/>
  <c r="L274" i="2"/>
  <c r="M274" i="2" s="1"/>
  <c r="N274" i="2" s="1"/>
  <c r="Z269" i="2"/>
  <c r="K272" i="2"/>
  <c r="L272" i="2" s="1"/>
  <c r="K275" i="2"/>
  <c r="L275" i="2" s="1"/>
  <c r="M275" i="2" s="1"/>
  <c r="K268" i="2"/>
  <c r="L268" i="2" s="1"/>
  <c r="Z232" i="2"/>
  <c r="J202" i="2"/>
  <c r="J218" i="2"/>
  <c r="L200" i="2"/>
  <c r="M200" i="2" s="1"/>
  <c r="N200" i="2" s="1"/>
  <c r="Z195" i="2"/>
  <c r="Z158" i="2"/>
  <c r="K157" i="2"/>
  <c r="K179" i="2" s="1"/>
  <c r="K160" i="2"/>
  <c r="V138" i="2"/>
  <c r="Z121" i="2"/>
  <c r="J91" i="2"/>
  <c r="V101" i="2"/>
  <c r="K85" i="2"/>
  <c r="K83" i="2"/>
  <c r="L83" i="2" s="1"/>
  <c r="Y10" i="2"/>
  <c r="Z10" i="2" s="1"/>
  <c r="K453" i="2"/>
  <c r="K475" i="2" s="1"/>
  <c r="L459" i="2"/>
  <c r="M459" i="2" s="1"/>
  <c r="N459" i="2" s="1"/>
  <c r="K455" i="2"/>
  <c r="V471" i="2"/>
  <c r="Z454" i="2"/>
  <c r="K477" i="2"/>
  <c r="L455" i="2"/>
  <c r="K458" i="2"/>
  <c r="K461" i="2" s="1"/>
  <c r="M460" i="2"/>
  <c r="J476" i="2"/>
  <c r="K454" i="2"/>
  <c r="L456" i="2"/>
  <c r="V469" i="2"/>
  <c r="Z455" i="2"/>
  <c r="J461" i="2"/>
  <c r="V468" i="2"/>
  <c r="J478" i="2"/>
  <c r="L457" i="2"/>
  <c r="L421" i="2"/>
  <c r="L422" i="2"/>
  <c r="J424" i="2"/>
  <c r="L416" i="2"/>
  <c r="L423" i="2"/>
  <c r="K417" i="2"/>
  <c r="L419" i="2"/>
  <c r="K420" i="2"/>
  <c r="V432" i="2"/>
  <c r="V435" i="2" s="1"/>
  <c r="J441" i="2"/>
  <c r="J444" i="2"/>
  <c r="Q347" i="2"/>
  <c r="P348" i="2"/>
  <c r="V358" i="2"/>
  <c r="Z344" i="2"/>
  <c r="L370" i="2"/>
  <c r="J370" i="2"/>
  <c r="K366" i="2"/>
  <c r="L344" i="2"/>
  <c r="J350" i="2"/>
  <c r="N370" i="2"/>
  <c r="V357" i="2"/>
  <c r="K327" i="2"/>
  <c r="L305" i="2"/>
  <c r="V321" i="2"/>
  <c r="Z307" i="2"/>
  <c r="L311" i="2"/>
  <c r="J328" i="2"/>
  <c r="K306" i="2"/>
  <c r="K329" i="2"/>
  <c r="L307" i="2"/>
  <c r="J313" i="2"/>
  <c r="K310" i="2"/>
  <c r="V320" i="2"/>
  <c r="V324" i="2" s="1"/>
  <c r="Z306" i="2"/>
  <c r="K309" i="2"/>
  <c r="J333" i="2"/>
  <c r="K292" i="2"/>
  <c r="L270" i="2"/>
  <c r="K273" i="2"/>
  <c r="V284" i="2"/>
  <c r="Z270" i="2"/>
  <c r="J291" i="2"/>
  <c r="K269" i="2"/>
  <c r="L271" i="2"/>
  <c r="V283" i="2"/>
  <c r="J293" i="2"/>
  <c r="J296" i="2"/>
  <c r="N237" i="2"/>
  <c r="L256" i="2"/>
  <c r="K253" i="2"/>
  <c r="L231" i="2"/>
  <c r="L238" i="2"/>
  <c r="V247" i="2"/>
  <c r="V250" i="2" s="1"/>
  <c r="Z233" i="2"/>
  <c r="K255" i="2"/>
  <c r="L233" i="2"/>
  <c r="K236" i="2"/>
  <c r="K239" i="2" s="1"/>
  <c r="J254" i="2"/>
  <c r="K232" i="2"/>
  <c r="J256" i="2"/>
  <c r="L235" i="2"/>
  <c r="K216" i="2"/>
  <c r="L194" i="2"/>
  <c r="N198" i="2"/>
  <c r="V210" i="2"/>
  <c r="Z196" i="2"/>
  <c r="K199" i="2"/>
  <c r="K202" i="2" s="1"/>
  <c r="M201" i="2"/>
  <c r="K218" i="2"/>
  <c r="L196" i="2"/>
  <c r="J217" i="2"/>
  <c r="K195" i="2"/>
  <c r="J223" i="2"/>
  <c r="V209" i="2"/>
  <c r="K223" i="2"/>
  <c r="V173" i="2"/>
  <c r="Z159" i="2"/>
  <c r="K181" i="2"/>
  <c r="L159" i="2"/>
  <c r="J180" i="2"/>
  <c r="K158" i="2"/>
  <c r="K162" i="2"/>
  <c r="K165" i="2" s="1"/>
  <c r="M164" i="2"/>
  <c r="V172" i="2"/>
  <c r="L161" i="2"/>
  <c r="V136" i="2"/>
  <c r="Z122" i="2"/>
  <c r="K125" i="2"/>
  <c r="K128" i="2" s="1"/>
  <c r="J143" i="2"/>
  <c r="K121" i="2"/>
  <c r="K123" i="2"/>
  <c r="M127" i="2"/>
  <c r="K122" i="2"/>
  <c r="V137" i="2"/>
  <c r="L124" i="2"/>
  <c r="K120" i="2"/>
  <c r="N126" i="2"/>
  <c r="J128" i="2"/>
  <c r="J106" i="2"/>
  <c r="K84" i="2"/>
  <c r="L86" i="2"/>
  <c r="V99" i="2"/>
  <c r="Z85" i="2"/>
  <c r="N89" i="2"/>
  <c r="K107" i="2"/>
  <c r="L85" i="2"/>
  <c r="K88" i="2"/>
  <c r="K91" i="2" s="1"/>
  <c r="M90" i="2"/>
  <c r="V98" i="2"/>
  <c r="J108" i="2"/>
  <c r="L87" i="2"/>
  <c r="J53" i="2"/>
  <c r="K53" i="2" s="1"/>
  <c r="J52" i="2"/>
  <c r="K52" i="2" s="1"/>
  <c r="L52" i="2" s="1"/>
  <c r="J51" i="2"/>
  <c r="J50" i="2"/>
  <c r="K50" i="2" s="1"/>
  <c r="J49" i="2"/>
  <c r="K49" i="2" s="1"/>
  <c r="K71" i="2" s="1"/>
  <c r="Y48" i="2"/>
  <c r="J48" i="2"/>
  <c r="J70" i="2" s="1"/>
  <c r="J47" i="2"/>
  <c r="J46" i="2"/>
  <c r="J68" i="2" s="1"/>
  <c r="J30" i="2" s="1"/>
  <c r="I30" i="3" s="1"/>
  <c r="P251" i="1"/>
  <c r="O251" i="1"/>
  <c r="N251" i="1"/>
  <c r="M251" i="1"/>
  <c r="L251" i="1"/>
  <c r="K251" i="1"/>
  <c r="J251" i="1"/>
  <c r="I251" i="1"/>
  <c r="H251" i="1"/>
  <c r="G251" i="1"/>
  <c r="F251" i="1"/>
  <c r="N240" i="1"/>
  <c r="O240" i="1" s="1"/>
  <c r="P240" i="1" s="1"/>
  <c r="P230" i="1"/>
  <c r="O230" i="1"/>
  <c r="N230" i="1"/>
  <c r="M230" i="1"/>
  <c r="L230" i="1"/>
  <c r="K230" i="1"/>
  <c r="J230" i="1"/>
  <c r="I230" i="1"/>
  <c r="H230" i="1"/>
  <c r="G230" i="1"/>
  <c r="F230" i="1"/>
  <c r="E230" i="1"/>
  <c r="N219" i="1"/>
  <c r="O219" i="1" s="1"/>
  <c r="P219" i="1" s="1"/>
  <c r="P209" i="1"/>
  <c r="O209" i="1"/>
  <c r="N209" i="1"/>
  <c r="M209" i="1"/>
  <c r="L209" i="1"/>
  <c r="K209" i="1"/>
  <c r="J209" i="1"/>
  <c r="I209" i="1"/>
  <c r="H209" i="1"/>
  <c r="G209" i="1"/>
  <c r="F209" i="1"/>
  <c r="E209" i="1"/>
  <c r="N198" i="1"/>
  <c r="O198" i="1" s="1"/>
  <c r="P198" i="1" s="1"/>
  <c r="P188" i="1"/>
  <c r="O188" i="1"/>
  <c r="N188" i="1"/>
  <c r="M188" i="1"/>
  <c r="L188" i="1"/>
  <c r="K188" i="1"/>
  <c r="J188" i="1"/>
  <c r="I188" i="1"/>
  <c r="H188" i="1"/>
  <c r="G188" i="1"/>
  <c r="F188" i="1"/>
  <c r="E188" i="1"/>
  <c r="N177" i="1"/>
  <c r="O177" i="1" s="1"/>
  <c r="P177" i="1" s="1"/>
  <c r="P167" i="1"/>
  <c r="O167" i="1"/>
  <c r="N167" i="1"/>
  <c r="M167" i="1"/>
  <c r="L167" i="1"/>
  <c r="K167" i="1"/>
  <c r="J167" i="1"/>
  <c r="I167" i="1"/>
  <c r="H167" i="1"/>
  <c r="G167" i="1"/>
  <c r="F167" i="1"/>
  <c r="E167" i="1"/>
  <c r="N156" i="1"/>
  <c r="O156" i="1" s="1"/>
  <c r="P156" i="1" s="1"/>
  <c r="P146" i="1"/>
  <c r="O146" i="1"/>
  <c r="N146" i="1"/>
  <c r="M146" i="1"/>
  <c r="L146" i="1"/>
  <c r="K146" i="1"/>
  <c r="J146" i="1"/>
  <c r="I146" i="1"/>
  <c r="H146" i="1"/>
  <c r="G146" i="1"/>
  <c r="F146" i="1"/>
  <c r="E146" i="1"/>
  <c r="N135" i="1"/>
  <c r="O135" i="1" s="1"/>
  <c r="P135" i="1" s="1"/>
  <c r="P125" i="1"/>
  <c r="O125" i="1"/>
  <c r="N125" i="1"/>
  <c r="M125" i="1"/>
  <c r="L125" i="1"/>
  <c r="K125" i="1"/>
  <c r="J125" i="1"/>
  <c r="I125" i="1"/>
  <c r="H125" i="1"/>
  <c r="G125" i="1"/>
  <c r="F125" i="1"/>
  <c r="E125" i="1"/>
  <c r="N114" i="1"/>
  <c r="O114" i="1" s="1"/>
  <c r="P114" i="1" s="1"/>
  <c r="P104" i="1"/>
  <c r="O104" i="1"/>
  <c r="N104" i="1"/>
  <c r="M104" i="1"/>
  <c r="L104" i="1"/>
  <c r="K104" i="1"/>
  <c r="J104" i="1"/>
  <c r="I104" i="1"/>
  <c r="H104" i="1"/>
  <c r="G104" i="1"/>
  <c r="F104" i="1"/>
  <c r="E104" i="1"/>
  <c r="N93" i="1"/>
  <c r="O93" i="1" s="1"/>
  <c r="P93" i="1" s="1"/>
  <c r="P83" i="1"/>
  <c r="O83" i="1"/>
  <c r="N83" i="1"/>
  <c r="M83" i="1"/>
  <c r="L83" i="1"/>
  <c r="K83" i="1"/>
  <c r="J83" i="1"/>
  <c r="I83" i="1"/>
  <c r="H83" i="1"/>
  <c r="G83" i="1"/>
  <c r="F83" i="1"/>
  <c r="E83" i="1"/>
  <c r="N72" i="1"/>
  <c r="O72" i="1" s="1"/>
  <c r="P72" i="1" s="1"/>
  <c r="P62" i="1"/>
  <c r="O62" i="1"/>
  <c r="N62" i="1"/>
  <c r="M62" i="1"/>
  <c r="L62" i="1"/>
  <c r="K62" i="1"/>
  <c r="J62" i="1"/>
  <c r="I62" i="1"/>
  <c r="H62" i="1"/>
  <c r="G62" i="1"/>
  <c r="F62" i="1"/>
  <c r="E62" i="1"/>
  <c r="N51" i="1"/>
  <c r="O51" i="1" s="1"/>
  <c r="P51" i="1" s="1"/>
  <c r="P41" i="1"/>
  <c r="O41" i="1"/>
  <c r="N41" i="1"/>
  <c r="M41" i="1"/>
  <c r="L41" i="1"/>
  <c r="K41" i="1"/>
  <c r="J41" i="1"/>
  <c r="I41" i="1"/>
  <c r="H41" i="1"/>
  <c r="G41" i="1"/>
  <c r="F41" i="1"/>
  <c r="E41" i="1"/>
  <c r="N30" i="1"/>
  <c r="O30" i="1" s="1"/>
  <c r="P30" i="1" s="1"/>
  <c r="J9" i="2"/>
  <c r="J10" i="2"/>
  <c r="K10" i="2" s="1"/>
  <c r="J11" i="2"/>
  <c r="K11" i="2" s="1"/>
  <c r="J12" i="2"/>
  <c r="J13" i="2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J14" i="2"/>
  <c r="K14" i="2" s="1"/>
  <c r="J15" i="2"/>
  <c r="J8" i="2"/>
  <c r="K8" i="2" s="1"/>
  <c r="V379" i="2" l="1"/>
  <c r="V401" i="2" s="1"/>
  <c r="U401" i="2"/>
  <c r="V405" i="2"/>
  <c r="K105" i="2"/>
  <c r="U403" i="2"/>
  <c r="V381" i="2"/>
  <c r="V403" i="2" s="1"/>
  <c r="U408" i="2"/>
  <c r="V386" i="2"/>
  <c r="V408" i="2" s="1"/>
  <c r="U404" i="2"/>
  <c r="V382" i="2"/>
  <c r="V404" i="2" s="1"/>
  <c r="U402" i="2"/>
  <c r="V380" i="2"/>
  <c r="V402" i="2" s="1"/>
  <c r="U407" i="2"/>
  <c r="V385" i="2"/>
  <c r="V407" i="2" s="1"/>
  <c r="U387" i="2"/>
  <c r="M418" i="2"/>
  <c r="K290" i="2"/>
  <c r="L308" i="2"/>
  <c r="L330" i="2" s="1"/>
  <c r="L62" i="2"/>
  <c r="T62" i="2"/>
  <c r="O62" i="2"/>
  <c r="P62" i="2"/>
  <c r="Q62" i="2"/>
  <c r="R62" i="2"/>
  <c r="S62" i="2"/>
  <c r="U62" i="2"/>
  <c r="K62" i="2"/>
  <c r="J62" i="2"/>
  <c r="N62" i="2"/>
  <c r="M62" i="2"/>
  <c r="K440" i="2"/>
  <c r="J480" i="2"/>
  <c r="J479" i="2"/>
  <c r="K443" i="2"/>
  <c r="J443" i="2"/>
  <c r="K369" i="2"/>
  <c r="M369" i="2"/>
  <c r="N369" i="2"/>
  <c r="J369" i="2"/>
  <c r="O369" i="2"/>
  <c r="P369" i="2"/>
  <c r="J332" i="2"/>
  <c r="M296" i="2"/>
  <c r="J294" i="2"/>
  <c r="J295" i="2"/>
  <c r="J258" i="2"/>
  <c r="M222" i="2"/>
  <c r="J221" i="2"/>
  <c r="S213" i="2"/>
  <c r="M220" i="2"/>
  <c r="M185" i="2"/>
  <c r="J184" i="2"/>
  <c r="J147" i="2"/>
  <c r="K146" i="2"/>
  <c r="K361" i="2"/>
  <c r="K111" i="2"/>
  <c r="J111" i="2"/>
  <c r="L111" i="2"/>
  <c r="M111" i="2"/>
  <c r="J110" i="2"/>
  <c r="L112" i="2"/>
  <c r="N102" i="2"/>
  <c r="J112" i="2"/>
  <c r="K112" i="2"/>
  <c r="J148" i="2"/>
  <c r="M148" i="2"/>
  <c r="K148" i="2"/>
  <c r="M149" i="2"/>
  <c r="L149" i="2"/>
  <c r="P139" i="2"/>
  <c r="J149" i="2"/>
  <c r="K149" i="2"/>
  <c r="M176" i="2"/>
  <c r="L176" i="2"/>
  <c r="O176" i="2"/>
  <c r="K176" i="2"/>
  <c r="P176" i="2"/>
  <c r="J186" i="2"/>
  <c r="Q176" i="2"/>
  <c r="S176" i="2"/>
  <c r="M250" i="2"/>
  <c r="S250" i="2"/>
  <c r="O250" i="2"/>
  <c r="R250" i="2"/>
  <c r="T250" i="2"/>
  <c r="J260" i="2"/>
  <c r="Q250" i="2"/>
  <c r="K260" i="2"/>
  <c r="M287" i="2"/>
  <c r="R287" i="2"/>
  <c r="L287" i="2"/>
  <c r="P287" i="2"/>
  <c r="J297" i="2"/>
  <c r="Q287" i="2"/>
  <c r="K324" i="2"/>
  <c r="S324" i="2"/>
  <c r="M334" i="2"/>
  <c r="U324" i="2"/>
  <c r="L324" i="2"/>
  <c r="T324" i="2"/>
  <c r="O324" i="2"/>
  <c r="R324" i="2"/>
  <c r="P324" i="2"/>
  <c r="J334" i="2"/>
  <c r="Q324" i="2"/>
  <c r="O361" i="2"/>
  <c r="L435" i="2"/>
  <c r="T435" i="2"/>
  <c r="O435" i="2"/>
  <c r="M435" i="2"/>
  <c r="U435" i="2"/>
  <c r="J445" i="2"/>
  <c r="R435" i="2"/>
  <c r="K445" i="2"/>
  <c r="Q435" i="2"/>
  <c r="S435" i="2"/>
  <c r="K482" i="2"/>
  <c r="L482" i="2"/>
  <c r="J482" i="2"/>
  <c r="M481" i="2"/>
  <c r="U472" i="2"/>
  <c r="K481" i="2"/>
  <c r="S472" i="2"/>
  <c r="Q472" i="2"/>
  <c r="R472" i="2"/>
  <c r="J481" i="2"/>
  <c r="O472" i="2"/>
  <c r="N472" i="2"/>
  <c r="P435" i="2"/>
  <c r="N435" i="2"/>
  <c r="K350" i="2"/>
  <c r="K371" i="2"/>
  <c r="M371" i="2"/>
  <c r="S361" i="2"/>
  <c r="L371" i="2"/>
  <c r="T361" i="2"/>
  <c r="P361" i="2"/>
  <c r="R361" i="2"/>
  <c r="N361" i="2"/>
  <c r="U361" i="2"/>
  <c r="Q361" i="2"/>
  <c r="M361" i="2"/>
  <c r="M368" i="2"/>
  <c r="L368" i="2"/>
  <c r="J331" i="2"/>
  <c r="J324" i="2"/>
  <c r="K297" i="2"/>
  <c r="L297" i="2"/>
  <c r="L296" i="2"/>
  <c r="N287" i="2"/>
  <c r="S287" i="2"/>
  <c r="K287" i="2"/>
  <c r="U287" i="2"/>
  <c r="L250" i="2"/>
  <c r="P250" i="2"/>
  <c r="K257" i="2"/>
  <c r="K250" i="2"/>
  <c r="P213" i="2"/>
  <c r="U213" i="2"/>
  <c r="J213" i="2"/>
  <c r="T213" i="2"/>
  <c r="M213" i="2"/>
  <c r="L213" i="2"/>
  <c r="O213" i="2"/>
  <c r="K213" i="2"/>
  <c r="R213" i="2"/>
  <c r="N213" i="2"/>
  <c r="Q213" i="2"/>
  <c r="R176" i="2"/>
  <c r="T176" i="2"/>
  <c r="U176" i="2"/>
  <c r="J183" i="2"/>
  <c r="J176" i="2"/>
  <c r="M139" i="2"/>
  <c r="S139" i="2"/>
  <c r="J146" i="2"/>
  <c r="J109" i="2"/>
  <c r="J16" i="2"/>
  <c r="R5" i="2"/>
  <c r="Q43" i="2"/>
  <c r="Q80" i="2" s="1"/>
  <c r="Q117" i="2" s="1"/>
  <c r="Q154" i="2" s="1"/>
  <c r="H26" i="3"/>
  <c r="O126" i="1"/>
  <c r="I15" i="3"/>
  <c r="J11" i="3"/>
  <c r="J15" i="3" s="1"/>
  <c r="O231" i="1"/>
  <c r="O210" i="1"/>
  <c r="O105" i="1"/>
  <c r="O252" i="1"/>
  <c r="O84" i="1"/>
  <c r="O168" i="1"/>
  <c r="L185" i="2"/>
  <c r="J32" i="2"/>
  <c r="I32" i="3" s="1"/>
  <c r="L157" i="2"/>
  <c r="L453" i="2"/>
  <c r="M453" i="2" s="1"/>
  <c r="L364" i="2"/>
  <c r="N342" i="2"/>
  <c r="N364" i="2" s="1"/>
  <c r="K364" i="2"/>
  <c r="K276" i="2"/>
  <c r="V287" i="2"/>
  <c r="L197" i="2"/>
  <c r="K186" i="2"/>
  <c r="V176" i="2"/>
  <c r="J368" i="2"/>
  <c r="M365" i="2"/>
  <c r="N343" i="2"/>
  <c r="L345" i="2"/>
  <c r="M345" i="2" s="1"/>
  <c r="M308" i="2"/>
  <c r="N308" i="2" s="1"/>
  <c r="L222" i="2"/>
  <c r="K182" i="2"/>
  <c r="L160" i="2"/>
  <c r="V139" i="2"/>
  <c r="V102" i="2"/>
  <c r="O63" i="1"/>
  <c r="O147" i="1"/>
  <c r="O189" i="1"/>
  <c r="O42" i="1"/>
  <c r="K48" i="2"/>
  <c r="V472" i="2"/>
  <c r="N460" i="2"/>
  <c r="M482" i="2"/>
  <c r="K479" i="2"/>
  <c r="L454" i="2"/>
  <c r="K476" i="2"/>
  <c r="L477" i="2"/>
  <c r="M455" i="2"/>
  <c r="L479" i="2"/>
  <c r="M457" i="2"/>
  <c r="L475" i="2"/>
  <c r="L478" i="2"/>
  <c r="M456" i="2"/>
  <c r="L458" i="2"/>
  <c r="L461" i="2" s="1"/>
  <c r="K480" i="2"/>
  <c r="O459" i="2"/>
  <c r="N481" i="2"/>
  <c r="K442" i="2"/>
  <c r="L420" i="2"/>
  <c r="K424" i="2"/>
  <c r="M416" i="2"/>
  <c r="L438" i="2"/>
  <c r="L441" i="2"/>
  <c r="M419" i="2"/>
  <c r="M440" i="2"/>
  <c r="N418" i="2"/>
  <c r="L417" i="2"/>
  <c r="K439" i="2"/>
  <c r="M423" i="2"/>
  <c r="L444" i="2"/>
  <c r="M422" i="2"/>
  <c r="J442" i="2"/>
  <c r="M421" i="2"/>
  <c r="L443" i="2"/>
  <c r="L366" i="2"/>
  <c r="M344" i="2"/>
  <c r="Q369" i="2"/>
  <c r="R347" i="2"/>
  <c r="N371" i="2"/>
  <c r="O349" i="2"/>
  <c r="P370" i="2"/>
  <c r="Q348" i="2"/>
  <c r="K368" i="2"/>
  <c r="V361" i="2"/>
  <c r="N368" i="2"/>
  <c r="O346" i="2"/>
  <c r="L310" i="2"/>
  <c r="K332" i="2"/>
  <c r="L306" i="2"/>
  <c r="K328" i="2"/>
  <c r="K331" i="2"/>
  <c r="L309" i="2"/>
  <c r="K313" i="2"/>
  <c r="L329" i="2"/>
  <c r="M307" i="2"/>
  <c r="L333" i="2"/>
  <c r="M311" i="2"/>
  <c r="N312" i="2"/>
  <c r="M305" i="2"/>
  <c r="L327" i="2"/>
  <c r="M268" i="2"/>
  <c r="L290" i="2"/>
  <c r="L269" i="2"/>
  <c r="K291" i="2"/>
  <c r="L273" i="2"/>
  <c r="L276" i="2" s="1"/>
  <c r="K295" i="2"/>
  <c r="K294" i="2"/>
  <c r="L293" i="2"/>
  <c r="M271" i="2"/>
  <c r="N275" i="2"/>
  <c r="L292" i="2"/>
  <c r="M270" i="2"/>
  <c r="L294" i="2"/>
  <c r="M272" i="2"/>
  <c r="O274" i="2"/>
  <c r="N296" i="2"/>
  <c r="L232" i="2"/>
  <c r="K254" i="2"/>
  <c r="L255" i="2"/>
  <c r="M233" i="2"/>
  <c r="M231" i="2"/>
  <c r="L253" i="2"/>
  <c r="N234" i="2"/>
  <c r="M256" i="2"/>
  <c r="L260" i="2"/>
  <c r="M238" i="2"/>
  <c r="O237" i="2"/>
  <c r="N259" i="2"/>
  <c r="J257" i="2"/>
  <c r="L257" i="2"/>
  <c r="M235" i="2"/>
  <c r="L236" i="2"/>
  <c r="L239" i="2" s="1"/>
  <c r="K258" i="2"/>
  <c r="N222" i="2"/>
  <c r="O200" i="2"/>
  <c r="L220" i="2"/>
  <c r="V213" i="2"/>
  <c r="J220" i="2"/>
  <c r="J224" i="2" s="1"/>
  <c r="M223" i="2"/>
  <c r="N201" i="2"/>
  <c r="L218" i="2"/>
  <c r="M196" i="2"/>
  <c r="N220" i="2"/>
  <c r="O198" i="2"/>
  <c r="L195" i="2"/>
  <c r="K217" i="2"/>
  <c r="K220" i="2"/>
  <c r="K221" i="2"/>
  <c r="L199" i="2"/>
  <c r="M194" i="2"/>
  <c r="L216" i="2"/>
  <c r="M186" i="2"/>
  <c r="N164" i="2"/>
  <c r="L181" i="2"/>
  <c r="M159" i="2"/>
  <c r="L158" i="2"/>
  <c r="K180" i="2"/>
  <c r="N185" i="2"/>
  <c r="O163" i="2"/>
  <c r="L183" i="2"/>
  <c r="M161" i="2"/>
  <c r="L162" i="2"/>
  <c r="K184" i="2"/>
  <c r="M157" i="2"/>
  <c r="L179" i="2"/>
  <c r="K183" i="2"/>
  <c r="L121" i="2"/>
  <c r="K143" i="2"/>
  <c r="O126" i="2"/>
  <c r="L148" i="2"/>
  <c r="K144" i="2"/>
  <c r="L122" i="2"/>
  <c r="L146" i="2"/>
  <c r="M124" i="2"/>
  <c r="N127" i="2"/>
  <c r="K145" i="2"/>
  <c r="K33" i="2" s="1"/>
  <c r="J33" i="3" s="1"/>
  <c r="L123" i="2"/>
  <c r="L125" i="2"/>
  <c r="K147" i="2"/>
  <c r="K142" i="2"/>
  <c r="L120" i="2"/>
  <c r="L108" i="2"/>
  <c r="M86" i="2"/>
  <c r="N90" i="2"/>
  <c r="M112" i="2"/>
  <c r="M83" i="2"/>
  <c r="L105" i="2"/>
  <c r="L84" i="2"/>
  <c r="K106" i="2"/>
  <c r="L107" i="2"/>
  <c r="M85" i="2"/>
  <c r="O89" i="2"/>
  <c r="N111" i="2"/>
  <c r="M87" i="2"/>
  <c r="L109" i="2"/>
  <c r="L88" i="2"/>
  <c r="K109" i="2"/>
  <c r="V64" i="2"/>
  <c r="V26" i="2" s="1"/>
  <c r="R25" i="2"/>
  <c r="Q24" i="3" s="1"/>
  <c r="V63" i="2"/>
  <c r="V25" i="2" s="1"/>
  <c r="Z48" i="2"/>
  <c r="V62" i="2"/>
  <c r="V24" i="2" s="1"/>
  <c r="K46" i="2"/>
  <c r="K68" i="2" s="1"/>
  <c r="Z47" i="2"/>
  <c r="V61" i="2"/>
  <c r="V23" i="2" s="1"/>
  <c r="K70" i="2"/>
  <c r="L48" i="2"/>
  <c r="K51" i="2"/>
  <c r="J69" i="2"/>
  <c r="J31" i="2" s="1"/>
  <c r="I31" i="3" s="1"/>
  <c r="K47" i="2"/>
  <c r="L49" i="2"/>
  <c r="J54" i="2"/>
  <c r="M52" i="2"/>
  <c r="L53" i="2"/>
  <c r="J71" i="2"/>
  <c r="J33" i="2" s="1"/>
  <c r="I33" i="3" s="1"/>
  <c r="L50" i="2"/>
  <c r="L8" i="2"/>
  <c r="M8" i="2" s="1"/>
  <c r="N8" i="2" s="1"/>
  <c r="O8" i="2" s="1"/>
  <c r="P8" i="2" s="1"/>
  <c r="Q8" i="2" s="1"/>
  <c r="R8" i="2" s="1"/>
  <c r="S8" i="2" s="1"/>
  <c r="T8" i="2" s="1"/>
  <c r="U8" i="2" s="1"/>
  <c r="V8" i="2" s="1"/>
  <c r="L14" i="2"/>
  <c r="L10" i="2"/>
  <c r="K12" i="2"/>
  <c r="K9" i="2"/>
  <c r="K15" i="2"/>
  <c r="L11" i="2"/>
  <c r="G20" i="1"/>
  <c r="H20" i="1"/>
  <c r="I20" i="1"/>
  <c r="J20" i="1"/>
  <c r="K20" i="1"/>
  <c r="N20" i="1"/>
  <c r="O20" i="1"/>
  <c r="P20" i="1"/>
  <c r="E20" i="1"/>
  <c r="N9" i="1"/>
  <c r="O9" i="1" s="1"/>
  <c r="P9" i="1" s="1"/>
  <c r="U409" i="2" l="1"/>
  <c r="L46" i="2"/>
  <c r="L367" i="2"/>
  <c r="V409" i="2"/>
  <c r="O342" i="2"/>
  <c r="V387" i="2"/>
  <c r="M330" i="2"/>
  <c r="J150" i="2"/>
  <c r="J250" i="2"/>
  <c r="T139" i="2"/>
  <c r="U139" i="2"/>
  <c r="S102" i="2"/>
  <c r="J435" i="2"/>
  <c r="J361" i="2"/>
  <c r="L361" i="2"/>
  <c r="L369" i="2"/>
  <c r="J372" i="2"/>
  <c r="L334" i="2"/>
  <c r="N324" i="2"/>
  <c r="M297" i="2"/>
  <c r="O287" i="2"/>
  <c r="T287" i="2"/>
  <c r="U250" i="2"/>
  <c r="N250" i="2"/>
  <c r="N176" i="2"/>
  <c r="N139" i="2"/>
  <c r="J113" i="2"/>
  <c r="T102" i="2"/>
  <c r="L24" i="2"/>
  <c r="K23" i="3" s="1"/>
  <c r="O23" i="2"/>
  <c r="N22" i="3" s="1"/>
  <c r="P23" i="2"/>
  <c r="O22" i="3" s="1"/>
  <c r="Q23" i="2"/>
  <c r="P22" i="3" s="1"/>
  <c r="R23" i="2"/>
  <c r="Q22" i="3" s="1"/>
  <c r="S23" i="2"/>
  <c r="R22" i="3" s="1"/>
  <c r="L23" i="2"/>
  <c r="K22" i="3" s="1"/>
  <c r="T23" i="2"/>
  <c r="S22" i="3" s="1"/>
  <c r="M23" i="2"/>
  <c r="L22" i="3" s="1"/>
  <c r="U23" i="2"/>
  <c r="T22" i="3" s="1"/>
  <c r="N23" i="2"/>
  <c r="M22" i="3" s="1"/>
  <c r="M472" i="2"/>
  <c r="T472" i="2"/>
  <c r="J261" i="2"/>
  <c r="L186" i="2"/>
  <c r="L139" i="2"/>
  <c r="Q139" i="2"/>
  <c r="Q102" i="2"/>
  <c r="R102" i="2"/>
  <c r="U102" i="2"/>
  <c r="O102" i="2"/>
  <c r="M102" i="2"/>
  <c r="K472" i="2"/>
  <c r="J472" i="2"/>
  <c r="P472" i="2"/>
  <c r="J483" i="2"/>
  <c r="S25" i="2"/>
  <c r="R24" i="3" s="1"/>
  <c r="O139" i="2"/>
  <c r="O25" i="2"/>
  <c r="N24" i="3" s="1"/>
  <c r="J102" i="2"/>
  <c r="P102" i="2"/>
  <c r="K102" i="2"/>
  <c r="K25" i="2"/>
  <c r="J24" i="3" s="1"/>
  <c r="P25" i="2"/>
  <c r="O24" i="3" s="1"/>
  <c r="K110" i="2"/>
  <c r="K113" i="2" s="1"/>
  <c r="L102" i="2"/>
  <c r="N148" i="2"/>
  <c r="J139" i="2"/>
  <c r="T25" i="2"/>
  <c r="S24" i="3" s="1"/>
  <c r="N25" i="2"/>
  <c r="M24" i="3" s="1"/>
  <c r="M25" i="2"/>
  <c r="L24" i="3" s="1"/>
  <c r="R139" i="2"/>
  <c r="K150" i="2"/>
  <c r="K139" i="2"/>
  <c r="J187" i="2"/>
  <c r="J298" i="2"/>
  <c r="J287" i="2"/>
  <c r="J335" i="2"/>
  <c r="M324" i="2"/>
  <c r="K334" i="2"/>
  <c r="K335" i="2" s="1"/>
  <c r="K435" i="2"/>
  <c r="L445" i="2"/>
  <c r="K446" i="2"/>
  <c r="J446" i="2"/>
  <c r="U25" i="2"/>
  <c r="T24" i="3" s="1"/>
  <c r="L481" i="2"/>
  <c r="L472" i="2"/>
  <c r="Q25" i="2"/>
  <c r="P24" i="3" s="1"/>
  <c r="R26" i="2"/>
  <c r="Q25" i="3" s="1"/>
  <c r="K75" i="2"/>
  <c r="S26" i="2"/>
  <c r="R25" i="3" s="1"/>
  <c r="Q26" i="2"/>
  <c r="P25" i="3" s="1"/>
  <c r="L26" i="2"/>
  <c r="K25" i="3" s="1"/>
  <c r="T26" i="2"/>
  <c r="S25" i="3" s="1"/>
  <c r="M26" i="2"/>
  <c r="L25" i="3" s="1"/>
  <c r="U26" i="2"/>
  <c r="T25" i="3" s="1"/>
  <c r="N26" i="2"/>
  <c r="M25" i="3" s="1"/>
  <c r="J26" i="2"/>
  <c r="I25" i="3" s="1"/>
  <c r="O26" i="2"/>
  <c r="N25" i="3" s="1"/>
  <c r="P26" i="2"/>
  <c r="O25" i="3" s="1"/>
  <c r="K372" i="2"/>
  <c r="K11" i="3"/>
  <c r="L11" i="3" s="1"/>
  <c r="S5" i="2"/>
  <c r="R43" i="2"/>
  <c r="R80" i="2" s="1"/>
  <c r="R117" i="2" s="1"/>
  <c r="R154" i="2" s="1"/>
  <c r="K74" i="2"/>
  <c r="K36" i="2" s="1"/>
  <c r="J36" i="3" s="1"/>
  <c r="N24" i="2"/>
  <c r="M24" i="2"/>
  <c r="M65" i="2"/>
  <c r="R24" i="2"/>
  <c r="U24" i="2"/>
  <c r="T24" i="2"/>
  <c r="S24" i="2"/>
  <c r="K24" i="2"/>
  <c r="Q24" i="2"/>
  <c r="P24" i="2"/>
  <c r="O24" i="2"/>
  <c r="O21" i="1"/>
  <c r="K30" i="2"/>
  <c r="J30" i="3" s="1"/>
  <c r="L219" i="2"/>
  <c r="M197" i="2"/>
  <c r="O343" i="2"/>
  <c r="N365" i="2"/>
  <c r="L182" i="2"/>
  <c r="M160" i="2"/>
  <c r="K261" i="2"/>
  <c r="K32" i="2"/>
  <c r="J32" i="3" s="1"/>
  <c r="V27" i="2"/>
  <c r="L74" i="2"/>
  <c r="L25" i="2"/>
  <c r="K72" i="2"/>
  <c r="K34" i="2" s="1"/>
  <c r="J34" i="3" s="1"/>
  <c r="K23" i="2"/>
  <c r="J22" i="3" s="1"/>
  <c r="J74" i="2"/>
  <c r="J36" i="2" s="1"/>
  <c r="I36" i="3" s="1"/>
  <c r="J25" i="2"/>
  <c r="I24" i="3" s="1"/>
  <c r="J73" i="2"/>
  <c r="J35" i="2" s="1"/>
  <c r="J24" i="2"/>
  <c r="J72" i="2"/>
  <c r="J34" i="2" s="1"/>
  <c r="I34" i="3" s="1"/>
  <c r="J23" i="2"/>
  <c r="I22" i="3" s="1"/>
  <c r="K483" i="2"/>
  <c r="P459" i="2"/>
  <c r="O481" i="2"/>
  <c r="M479" i="2"/>
  <c r="N457" i="2"/>
  <c r="O460" i="2"/>
  <c r="N482" i="2"/>
  <c r="N453" i="2"/>
  <c r="M475" i="2"/>
  <c r="N456" i="2"/>
  <c r="M478" i="2"/>
  <c r="M454" i="2"/>
  <c r="L476" i="2"/>
  <c r="M458" i="2"/>
  <c r="L480" i="2"/>
  <c r="M477" i="2"/>
  <c r="N455" i="2"/>
  <c r="N419" i="2"/>
  <c r="M441" i="2"/>
  <c r="N440" i="2"/>
  <c r="O418" i="2"/>
  <c r="M417" i="2"/>
  <c r="L439" i="2"/>
  <c r="M420" i="2"/>
  <c r="L442" i="2"/>
  <c r="L446" i="2" s="1"/>
  <c r="L424" i="2"/>
  <c r="M443" i="2"/>
  <c r="N421" i="2"/>
  <c r="N423" i="2"/>
  <c r="M445" i="2"/>
  <c r="M444" i="2"/>
  <c r="N422" i="2"/>
  <c r="N416" i="2"/>
  <c r="M438" i="2"/>
  <c r="O371" i="2"/>
  <c r="P349" i="2"/>
  <c r="P346" i="2"/>
  <c r="O368" i="2"/>
  <c r="R348" i="2"/>
  <c r="Q370" i="2"/>
  <c r="P342" i="2"/>
  <c r="O364" i="2"/>
  <c r="M366" i="2"/>
  <c r="N344" i="2"/>
  <c r="S347" i="2"/>
  <c r="R369" i="2"/>
  <c r="N345" i="2"/>
  <c r="M367" i="2"/>
  <c r="L372" i="2"/>
  <c r="L350" i="2"/>
  <c r="O308" i="2"/>
  <c r="N330" i="2"/>
  <c r="M329" i="2"/>
  <c r="N307" i="2"/>
  <c r="L313" i="2"/>
  <c r="L331" i="2"/>
  <c r="M309" i="2"/>
  <c r="M306" i="2"/>
  <c r="L328" i="2"/>
  <c r="M333" i="2"/>
  <c r="N311" i="2"/>
  <c r="N305" i="2"/>
  <c r="M327" i="2"/>
  <c r="O312" i="2"/>
  <c r="N334" i="2"/>
  <c r="M310" i="2"/>
  <c r="L332" i="2"/>
  <c r="M292" i="2"/>
  <c r="N270" i="2"/>
  <c r="N271" i="2"/>
  <c r="M293" i="2"/>
  <c r="K298" i="2"/>
  <c r="M273" i="2"/>
  <c r="L295" i="2"/>
  <c r="L298" i="2" s="1"/>
  <c r="M269" i="2"/>
  <c r="L291" i="2"/>
  <c r="P274" i="2"/>
  <c r="O296" i="2"/>
  <c r="M294" i="2"/>
  <c r="N272" i="2"/>
  <c r="O275" i="2"/>
  <c r="N297" i="2"/>
  <c r="N268" i="2"/>
  <c r="M290" i="2"/>
  <c r="M236" i="2"/>
  <c r="M239" i="2" s="1"/>
  <c r="L258" i="2"/>
  <c r="L261" i="2" s="1"/>
  <c r="M255" i="2"/>
  <c r="N233" i="2"/>
  <c r="N238" i="2"/>
  <c r="M260" i="2"/>
  <c r="N231" i="2"/>
  <c r="M253" i="2"/>
  <c r="M232" i="2"/>
  <c r="L254" i="2"/>
  <c r="M257" i="2"/>
  <c r="N235" i="2"/>
  <c r="P237" i="2"/>
  <c r="O259" i="2"/>
  <c r="O234" i="2"/>
  <c r="N256" i="2"/>
  <c r="M199" i="2"/>
  <c r="L221" i="2"/>
  <c r="L224" i="2" s="1"/>
  <c r="L202" i="2"/>
  <c r="K224" i="2"/>
  <c r="P200" i="2"/>
  <c r="O222" i="2"/>
  <c r="N194" i="2"/>
  <c r="M216" i="2"/>
  <c r="M195" i="2"/>
  <c r="L217" i="2"/>
  <c r="O220" i="2"/>
  <c r="P198" i="2"/>
  <c r="M218" i="2"/>
  <c r="N196" i="2"/>
  <c r="O201" i="2"/>
  <c r="N223" i="2"/>
  <c r="N157" i="2"/>
  <c r="M179" i="2"/>
  <c r="M183" i="2"/>
  <c r="N161" i="2"/>
  <c r="M181" i="2"/>
  <c r="N159" i="2"/>
  <c r="M162" i="2"/>
  <c r="L184" i="2"/>
  <c r="K187" i="2"/>
  <c r="L165" i="2"/>
  <c r="M158" i="2"/>
  <c r="L180" i="2"/>
  <c r="O164" i="2"/>
  <c r="N186" i="2"/>
  <c r="P163" i="2"/>
  <c r="O185" i="2"/>
  <c r="L147" i="2"/>
  <c r="L150" i="2" s="1"/>
  <c r="M125" i="2"/>
  <c r="M128" i="2" s="1"/>
  <c r="O127" i="2"/>
  <c r="N149" i="2"/>
  <c r="L142" i="2"/>
  <c r="M120" i="2"/>
  <c r="M146" i="2"/>
  <c r="N124" i="2"/>
  <c r="L144" i="2"/>
  <c r="M122" i="2"/>
  <c r="P126" i="2"/>
  <c r="O148" i="2"/>
  <c r="L128" i="2"/>
  <c r="L145" i="2"/>
  <c r="M123" i="2"/>
  <c r="L143" i="2"/>
  <c r="M121" i="2"/>
  <c r="M88" i="2"/>
  <c r="L110" i="2"/>
  <c r="L113" i="2" s="1"/>
  <c r="M109" i="2"/>
  <c r="N87" i="2"/>
  <c r="P89" i="2"/>
  <c r="O111" i="2"/>
  <c r="L91" i="2"/>
  <c r="M107" i="2"/>
  <c r="N85" i="2"/>
  <c r="N83" i="2"/>
  <c r="M105" i="2"/>
  <c r="O90" i="2"/>
  <c r="N112" i="2"/>
  <c r="N86" i="2"/>
  <c r="M108" i="2"/>
  <c r="M84" i="2"/>
  <c r="L106" i="2"/>
  <c r="V65" i="2"/>
  <c r="M74" i="2"/>
  <c r="N52" i="2"/>
  <c r="L51" i="2"/>
  <c r="L54" i="2" s="1"/>
  <c r="K73" i="2"/>
  <c r="K54" i="2"/>
  <c r="K69" i="2"/>
  <c r="K31" i="2" s="1"/>
  <c r="J31" i="3" s="1"/>
  <c r="L47" i="2"/>
  <c r="L70" i="2"/>
  <c r="M48" i="2"/>
  <c r="L71" i="2"/>
  <c r="M49" i="2"/>
  <c r="L72" i="2"/>
  <c r="M50" i="2"/>
  <c r="M46" i="2"/>
  <c r="L68" i="2"/>
  <c r="L75" i="2"/>
  <c r="M53" i="2"/>
  <c r="M14" i="2"/>
  <c r="L9" i="2"/>
  <c r="L15" i="2"/>
  <c r="M10" i="2"/>
  <c r="L12" i="2"/>
  <c r="K16" i="2"/>
  <c r="M11" i="2"/>
  <c r="L187" i="2" l="1"/>
  <c r="L33" i="2"/>
  <c r="K33" i="3" s="1"/>
  <c r="L37" i="2"/>
  <c r="K37" i="3" s="1"/>
  <c r="S65" i="2"/>
  <c r="L483" i="2"/>
  <c r="R65" i="2"/>
  <c r="N65" i="2"/>
  <c r="P65" i="2"/>
  <c r="J75" i="2"/>
  <c r="J37" i="2" s="1"/>
  <c r="I37" i="3" s="1"/>
  <c r="K65" i="2"/>
  <c r="K26" i="2"/>
  <c r="J25" i="3" s="1"/>
  <c r="H25" i="3" s="1"/>
  <c r="J65" i="2"/>
  <c r="Q65" i="2"/>
  <c r="O65" i="2"/>
  <c r="L36" i="2"/>
  <c r="K36" i="3" s="1"/>
  <c r="K37" i="2"/>
  <c r="J37" i="3" s="1"/>
  <c r="T65" i="2"/>
  <c r="L27" i="2"/>
  <c r="U65" i="2"/>
  <c r="L65" i="2"/>
  <c r="M36" i="2"/>
  <c r="L36" i="3" s="1"/>
  <c r="K15" i="3"/>
  <c r="T5" i="2"/>
  <c r="S43" i="2"/>
  <c r="S80" i="2" s="1"/>
  <c r="S117" i="2" s="1"/>
  <c r="S154" i="2" s="1"/>
  <c r="H22" i="3"/>
  <c r="J23" i="3"/>
  <c r="L23" i="3"/>
  <c r="L27" i="3" s="1"/>
  <c r="M27" i="2"/>
  <c r="S23" i="3"/>
  <c r="S27" i="3" s="1"/>
  <c r="T27" i="2"/>
  <c r="Q23" i="3"/>
  <c r="Q27" i="3" s="1"/>
  <c r="R27" i="2"/>
  <c r="M23" i="3"/>
  <c r="M27" i="3" s="1"/>
  <c r="N27" i="2"/>
  <c r="R23" i="3"/>
  <c r="R27" i="3" s="1"/>
  <c r="S27" i="2"/>
  <c r="T23" i="3"/>
  <c r="T27" i="3" s="1"/>
  <c r="U27" i="2"/>
  <c r="O23" i="3"/>
  <c r="O27" i="3" s="1"/>
  <c r="P27" i="2"/>
  <c r="N23" i="3"/>
  <c r="N27" i="3" s="1"/>
  <c r="O27" i="2"/>
  <c r="P23" i="3"/>
  <c r="P27" i="3" s="1"/>
  <c r="Q27" i="2"/>
  <c r="I35" i="3"/>
  <c r="I23" i="3"/>
  <c r="I27" i="3" s="1"/>
  <c r="J27" i="2"/>
  <c r="K24" i="3"/>
  <c r="K27" i="3" s="1"/>
  <c r="L30" i="2"/>
  <c r="K30" i="3" s="1"/>
  <c r="N197" i="2"/>
  <c r="M219" i="2"/>
  <c r="P343" i="2"/>
  <c r="O365" i="2"/>
  <c r="L34" i="2"/>
  <c r="K34" i="3" s="1"/>
  <c r="M182" i="2"/>
  <c r="N160" i="2"/>
  <c r="L32" i="2"/>
  <c r="K32" i="3" s="1"/>
  <c r="M11" i="3"/>
  <c r="L15" i="3"/>
  <c r="K76" i="2"/>
  <c r="K35" i="2"/>
  <c r="N477" i="2"/>
  <c r="O455" i="2"/>
  <c r="O482" i="2"/>
  <c r="P460" i="2"/>
  <c r="M476" i="2"/>
  <c r="N454" i="2"/>
  <c r="N479" i="2"/>
  <c r="O457" i="2"/>
  <c r="N475" i="2"/>
  <c r="O453" i="2"/>
  <c r="M480" i="2"/>
  <c r="M483" i="2" s="1"/>
  <c r="N458" i="2"/>
  <c r="O456" i="2"/>
  <c r="N478" i="2"/>
  <c r="M461" i="2"/>
  <c r="P481" i="2"/>
  <c r="Q459" i="2"/>
  <c r="O419" i="2"/>
  <c r="N441" i="2"/>
  <c r="O423" i="2"/>
  <c r="N445" i="2"/>
  <c r="O440" i="2"/>
  <c r="P418" i="2"/>
  <c r="O422" i="2"/>
  <c r="N444" i="2"/>
  <c r="N443" i="2"/>
  <c r="O421" i="2"/>
  <c r="M424" i="2"/>
  <c r="M442" i="2"/>
  <c r="M446" i="2" s="1"/>
  <c r="N420" i="2"/>
  <c r="M439" i="2"/>
  <c r="N417" i="2"/>
  <c r="N438" i="2"/>
  <c r="O416" i="2"/>
  <c r="N367" i="2"/>
  <c r="O345" i="2"/>
  <c r="S348" i="2"/>
  <c r="R370" i="2"/>
  <c r="M372" i="2"/>
  <c r="M350" i="2"/>
  <c r="T347" i="2"/>
  <c r="S369" i="2"/>
  <c r="Q342" i="2"/>
  <c r="P364" i="2"/>
  <c r="P368" i="2"/>
  <c r="Q346" i="2"/>
  <c r="Q349" i="2"/>
  <c r="P371" i="2"/>
  <c r="O344" i="2"/>
  <c r="N366" i="2"/>
  <c r="O334" i="2"/>
  <c r="P312" i="2"/>
  <c r="O311" i="2"/>
  <c r="N333" i="2"/>
  <c r="O330" i="2"/>
  <c r="P308" i="2"/>
  <c r="M328" i="2"/>
  <c r="N306" i="2"/>
  <c r="N329" i="2"/>
  <c r="O307" i="2"/>
  <c r="M332" i="2"/>
  <c r="N310" i="2"/>
  <c r="M313" i="2"/>
  <c r="M331" i="2"/>
  <c r="N309" i="2"/>
  <c r="L335" i="2"/>
  <c r="N327" i="2"/>
  <c r="O305" i="2"/>
  <c r="N294" i="2"/>
  <c r="O272" i="2"/>
  <c r="P296" i="2"/>
  <c r="Q274" i="2"/>
  <c r="M295" i="2"/>
  <c r="M298" i="2" s="1"/>
  <c r="N273" i="2"/>
  <c r="N292" i="2"/>
  <c r="O270" i="2"/>
  <c r="N290" i="2"/>
  <c r="O268" i="2"/>
  <c r="O297" i="2"/>
  <c r="P275" i="2"/>
  <c r="M276" i="2"/>
  <c r="M291" i="2"/>
  <c r="N269" i="2"/>
  <c r="O271" i="2"/>
  <c r="N293" i="2"/>
  <c r="N253" i="2"/>
  <c r="O231" i="2"/>
  <c r="O256" i="2"/>
  <c r="P234" i="2"/>
  <c r="N257" i="2"/>
  <c r="O235" i="2"/>
  <c r="M254" i="2"/>
  <c r="N232" i="2"/>
  <c r="O238" i="2"/>
  <c r="N260" i="2"/>
  <c r="M258" i="2"/>
  <c r="M261" i="2" s="1"/>
  <c r="N236" i="2"/>
  <c r="N239" i="2" s="1"/>
  <c r="P259" i="2"/>
  <c r="Q237" i="2"/>
  <c r="O233" i="2"/>
  <c r="N255" i="2"/>
  <c r="M217" i="2"/>
  <c r="N195" i="2"/>
  <c r="P222" i="2"/>
  <c r="Q200" i="2"/>
  <c r="O223" i="2"/>
  <c r="P201" i="2"/>
  <c r="P220" i="2"/>
  <c r="Q198" i="2"/>
  <c r="N218" i="2"/>
  <c r="O196" i="2"/>
  <c r="N216" i="2"/>
  <c r="O194" i="2"/>
  <c r="M221" i="2"/>
  <c r="M224" i="2" s="1"/>
  <c r="N199" i="2"/>
  <c r="M202" i="2"/>
  <c r="P185" i="2"/>
  <c r="Q163" i="2"/>
  <c r="O186" i="2"/>
  <c r="P164" i="2"/>
  <c r="M180" i="2"/>
  <c r="N158" i="2"/>
  <c r="N183" i="2"/>
  <c r="O161" i="2"/>
  <c r="N179" i="2"/>
  <c r="O157" i="2"/>
  <c r="M184" i="2"/>
  <c r="M187" i="2" s="1"/>
  <c r="N162" i="2"/>
  <c r="N165" i="2" s="1"/>
  <c r="O159" i="2"/>
  <c r="N181" i="2"/>
  <c r="M165" i="2"/>
  <c r="M144" i="2"/>
  <c r="N122" i="2"/>
  <c r="M143" i="2"/>
  <c r="N121" i="2"/>
  <c r="O149" i="2"/>
  <c r="P127" i="2"/>
  <c r="M142" i="2"/>
  <c r="N120" i="2"/>
  <c r="M147" i="2"/>
  <c r="M150" i="2" s="1"/>
  <c r="N125" i="2"/>
  <c r="M145" i="2"/>
  <c r="N123" i="2"/>
  <c r="P148" i="2"/>
  <c r="Q126" i="2"/>
  <c r="N146" i="2"/>
  <c r="O124" i="2"/>
  <c r="N107" i="2"/>
  <c r="O85" i="2"/>
  <c r="P111" i="2"/>
  <c r="Q89" i="2"/>
  <c r="O86" i="2"/>
  <c r="N108" i="2"/>
  <c r="N105" i="2"/>
  <c r="O83" i="2"/>
  <c r="N109" i="2"/>
  <c r="O87" i="2"/>
  <c r="M110" i="2"/>
  <c r="M113" i="2" s="1"/>
  <c r="N88" i="2"/>
  <c r="M106" i="2"/>
  <c r="N84" i="2"/>
  <c r="O112" i="2"/>
  <c r="P90" i="2"/>
  <c r="M91" i="2"/>
  <c r="N46" i="2"/>
  <c r="M68" i="2"/>
  <c r="N49" i="2"/>
  <c r="M71" i="2"/>
  <c r="O52" i="2"/>
  <c r="N74" i="2"/>
  <c r="M70" i="2"/>
  <c r="N48" i="2"/>
  <c r="M51" i="2"/>
  <c r="L73" i="2"/>
  <c r="N53" i="2"/>
  <c r="M75" i="2"/>
  <c r="M37" i="2" s="1"/>
  <c r="L37" i="3" s="1"/>
  <c r="M72" i="2"/>
  <c r="N50" i="2"/>
  <c r="M47" i="2"/>
  <c r="L69" i="2"/>
  <c r="L31" i="2" s="1"/>
  <c r="K31" i="3" s="1"/>
  <c r="M9" i="2"/>
  <c r="N10" i="2"/>
  <c r="N14" i="2"/>
  <c r="M12" i="2"/>
  <c r="L16" i="2"/>
  <c r="M15" i="2"/>
  <c r="N11" i="2"/>
  <c r="J76" i="2" l="1"/>
  <c r="M32" i="2"/>
  <c r="L32" i="3" s="1"/>
  <c r="K27" i="2"/>
  <c r="J27" i="3"/>
  <c r="H27" i="3" s="1"/>
  <c r="J38" i="2"/>
  <c r="U5" i="2"/>
  <c r="U43" i="2" s="1"/>
  <c r="U80" i="2" s="1"/>
  <c r="U117" i="2" s="1"/>
  <c r="U154" i="2" s="1"/>
  <c r="T43" i="2"/>
  <c r="T80" i="2" s="1"/>
  <c r="T117" i="2" s="1"/>
  <c r="T154" i="2" s="1"/>
  <c r="H24" i="3"/>
  <c r="H23" i="3"/>
  <c r="I38" i="3"/>
  <c r="M335" i="2"/>
  <c r="M33" i="2"/>
  <c r="L33" i="3" s="1"/>
  <c r="M34" i="2"/>
  <c r="L34" i="3" s="1"/>
  <c r="O197" i="2"/>
  <c r="N219" i="2"/>
  <c r="M30" i="2"/>
  <c r="L30" i="3" s="1"/>
  <c r="P365" i="2"/>
  <c r="Q343" i="2"/>
  <c r="O160" i="2"/>
  <c r="N182" i="2"/>
  <c r="N36" i="2"/>
  <c r="M36" i="3" s="1"/>
  <c r="N11" i="3"/>
  <c r="M15" i="3"/>
  <c r="L76" i="2"/>
  <c r="L35" i="2"/>
  <c r="K35" i="3" s="1"/>
  <c r="K38" i="3" s="1"/>
  <c r="J35" i="3"/>
  <c r="K38" i="2"/>
  <c r="N480" i="2"/>
  <c r="N483" i="2" s="1"/>
  <c r="O458" i="2"/>
  <c r="O461" i="2" s="1"/>
  <c r="P482" i="2"/>
  <c r="Q460" i="2"/>
  <c r="O479" i="2"/>
  <c r="P457" i="2"/>
  <c r="N476" i="2"/>
  <c r="O454" i="2"/>
  <c r="O477" i="2"/>
  <c r="P455" i="2"/>
  <c r="Q481" i="2"/>
  <c r="R459" i="2"/>
  <c r="O478" i="2"/>
  <c r="P456" i="2"/>
  <c r="O475" i="2"/>
  <c r="P453" i="2"/>
  <c r="N461" i="2"/>
  <c r="P422" i="2"/>
  <c r="O444" i="2"/>
  <c r="O443" i="2"/>
  <c r="P421" i="2"/>
  <c r="P440" i="2"/>
  <c r="Q418" i="2"/>
  <c r="O438" i="2"/>
  <c r="P416" i="2"/>
  <c r="O445" i="2"/>
  <c r="P423" i="2"/>
  <c r="N439" i="2"/>
  <c r="O417" i="2"/>
  <c r="N442" i="2"/>
  <c r="N446" i="2" s="1"/>
  <c r="N424" i="2"/>
  <c r="O420" i="2"/>
  <c r="O441" i="2"/>
  <c r="P419" i="2"/>
  <c r="O366" i="2"/>
  <c r="P344" i="2"/>
  <c r="T369" i="2"/>
  <c r="U347" i="2"/>
  <c r="R349" i="2"/>
  <c r="Q371" i="2"/>
  <c r="S370" i="2"/>
  <c r="T348" i="2"/>
  <c r="Q368" i="2"/>
  <c r="R346" i="2"/>
  <c r="Q364" i="2"/>
  <c r="R342" i="2"/>
  <c r="N372" i="2"/>
  <c r="N350" i="2"/>
  <c r="O367" i="2"/>
  <c r="P345" i="2"/>
  <c r="O327" i="2"/>
  <c r="P305" i="2"/>
  <c r="O329" i="2"/>
  <c r="P307" i="2"/>
  <c r="P330" i="2"/>
  <c r="Q308" i="2"/>
  <c r="P311" i="2"/>
  <c r="O333" i="2"/>
  <c r="N332" i="2"/>
  <c r="O310" i="2"/>
  <c r="N328" i="2"/>
  <c r="O306" i="2"/>
  <c r="P334" i="2"/>
  <c r="Q312" i="2"/>
  <c r="N331" i="2"/>
  <c r="O309" i="2"/>
  <c r="N313" i="2"/>
  <c r="N295" i="2"/>
  <c r="N298" i="2" s="1"/>
  <c r="O273" i="2"/>
  <c r="N276" i="2"/>
  <c r="O293" i="2"/>
  <c r="P271" i="2"/>
  <c r="P297" i="2"/>
  <c r="Q275" i="2"/>
  <c r="O294" i="2"/>
  <c r="P272" i="2"/>
  <c r="O276" i="2"/>
  <c r="N291" i="2"/>
  <c r="O269" i="2"/>
  <c r="O292" i="2"/>
  <c r="P270" i="2"/>
  <c r="Q296" i="2"/>
  <c r="R274" i="2"/>
  <c r="O290" i="2"/>
  <c r="P268" i="2"/>
  <c r="O260" i="2"/>
  <c r="P238" i="2"/>
  <c r="O257" i="2"/>
  <c r="P235" i="2"/>
  <c r="P256" i="2"/>
  <c r="Q234" i="2"/>
  <c r="O255" i="2"/>
  <c r="P233" i="2"/>
  <c r="N258" i="2"/>
  <c r="N261" i="2" s="1"/>
  <c r="O236" i="2"/>
  <c r="O239" i="2" s="1"/>
  <c r="N254" i="2"/>
  <c r="O232" i="2"/>
  <c r="Q259" i="2"/>
  <c r="R237" i="2"/>
  <c r="O253" i="2"/>
  <c r="P231" i="2"/>
  <c r="O216" i="2"/>
  <c r="P194" i="2"/>
  <c r="Q220" i="2"/>
  <c r="R198" i="2"/>
  <c r="N221" i="2"/>
  <c r="N224" i="2" s="1"/>
  <c r="O199" i="2"/>
  <c r="N202" i="2"/>
  <c r="Q222" i="2"/>
  <c r="R200" i="2"/>
  <c r="N217" i="2"/>
  <c r="O195" i="2"/>
  <c r="P223" i="2"/>
  <c r="Q201" i="2"/>
  <c r="O218" i="2"/>
  <c r="P196" i="2"/>
  <c r="O183" i="2"/>
  <c r="P161" i="2"/>
  <c r="O181" i="2"/>
  <c r="P159" i="2"/>
  <c r="O179" i="2"/>
  <c r="P157" i="2"/>
  <c r="N184" i="2"/>
  <c r="N187" i="2" s="1"/>
  <c r="O162" i="2"/>
  <c r="P186" i="2"/>
  <c r="Q164" i="2"/>
  <c r="N180" i="2"/>
  <c r="O158" i="2"/>
  <c r="Q185" i="2"/>
  <c r="R163" i="2"/>
  <c r="N144" i="2"/>
  <c r="O122" i="2"/>
  <c r="Q148" i="2"/>
  <c r="R126" i="2"/>
  <c r="N147" i="2"/>
  <c r="N150" i="2" s="1"/>
  <c r="O125" i="2"/>
  <c r="O128" i="2" s="1"/>
  <c r="N143" i="2"/>
  <c r="O121" i="2"/>
  <c r="O146" i="2"/>
  <c r="P124" i="2"/>
  <c r="N128" i="2"/>
  <c r="N145" i="2"/>
  <c r="O123" i="2"/>
  <c r="N142" i="2"/>
  <c r="O120" i="2"/>
  <c r="P149" i="2"/>
  <c r="Q127" i="2"/>
  <c r="P112" i="2"/>
  <c r="Q90" i="2"/>
  <c r="O109" i="2"/>
  <c r="P87" i="2"/>
  <c r="O107" i="2"/>
  <c r="P85" i="2"/>
  <c r="N110" i="2"/>
  <c r="N113" i="2" s="1"/>
  <c r="O88" i="2"/>
  <c r="O108" i="2"/>
  <c r="P86" i="2"/>
  <c r="O105" i="2"/>
  <c r="P83" i="2"/>
  <c r="Q111" i="2"/>
  <c r="R89" i="2"/>
  <c r="N106" i="2"/>
  <c r="O84" i="2"/>
  <c r="N91" i="2"/>
  <c r="N72" i="2"/>
  <c r="O50" i="2"/>
  <c r="O53" i="2"/>
  <c r="N75" i="2"/>
  <c r="N37" i="2" s="1"/>
  <c r="M37" i="3" s="1"/>
  <c r="M73" i="2"/>
  <c r="N51" i="2"/>
  <c r="P52" i="2"/>
  <c r="O74" i="2"/>
  <c r="N68" i="2"/>
  <c r="O46" i="2"/>
  <c r="M54" i="2"/>
  <c r="N70" i="2"/>
  <c r="O48" i="2"/>
  <c r="M69" i="2"/>
  <c r="M31" i="2" s="1"/>
  <c r="L31" i="3" s="1"/>
  <c r="N47" i="2"/>
  <c r="O49" i="2"/>
  <c r="N71" i="2"/>
  <c r="N15" i="2"/>
  <c r="O10" i="2"/>
  <c r="N12" i="2"/>
  <c r="M16" i="2"/>
  <c r="O14" i="2"/>
  <c r="N9" i="2"/>
  <c r="O11" i="2"/>
  <c r="N32" i="2" l="1"/>
  <c r="M32" i="3" s="1"/>
  <c r="G57" i="3"/>
  <c r="G58" i="3" s="1"/>
  <c r="O36" i="2"/>
  <c r="N36" i="3" s="1"/>
  <c r="I51" i="3"/>
  <c r="N335" i="2"/>
  <c r="N33" i="2"/>
  <c r="M33" i="3" s="1"/>
  <c r="P197" i="2"/>
  <c r="O219" i="2"/>
  <c r="Q365" i="2"/>
  <c r="R343" i="2"/>
  <c r="N34" i="2"/>
  <c r="M34" i="3" s="1"/>
  <c r="P160" i="2"/>
  <c r="O182" i="2"/>
  <c r="N30" i="2"/>
  <c r="M30" i="3" s="1"/>
  <c r="O11" i="3"/>
  <c r="N15" i="3"/>
  <c r="K51" i="3"/>
  <c r="J38" i="3"/>
  <c r="M76" i="2"/>
  <c r="M35" i="2"/>
  <c r="L38" i="2"/>
  <c r="Q453" i="2"/>
  <c r="P475" i="2"/>
  <c r="S459" i="2"/>
  <c r="R481" i="2"/>
  <c r="P454" i="2"/>
  <c r="O476" i="2"/>
  <c r="R460" i="2"/>
  <c r="Q482" i="2"/>
  <c r="P478" i="2"/>
  <c r="Q456" i="2"/>
  <c r="P477" i="2"/>
  <c r="Q455" i="2"/>
  <c r="P458" i="2"/>
  <c r="P461" i="2" s="1"/>
  <c r="O480" i="2"/>
  <c r="O483" i="2" s="1"/>
  <c r="P479" i="2"/>
  <c r="Q457" i="2"/>
  <c r="P444" i="2"/>
  <c r="Q422" i="2"/>
  <c r="P445" i="2"/>
  <c r="Q423" i="2"/>
  <c r="P441" i="2"/>
  <c r="Q419" i="2"/>
  <c r="P417" i="2"/>
  <c r="O439" i="2"/>
  <c r="P438" i="2"/>
  <c r="Q416" i="2"/>
  <c r="Q421" i="2"/>
  <c r="P443" i="2"/>
  <c r="Q440" i="2"/>
  <c r="R418" i="2"/>
  <c r="O442" i="2"/>
  <c r="O446" i="2" s="1"/>
  <c r="P420" i="2"/>
  <c r="O424" i="2"/>
  <c r="O372" i="2"/>
  <c r="O350" i="2"/>
  <c r="R371" i="2"/>
  <c r="S349" i="2"/>
  <c r="P366" i="2"/>
  <c r="Q344" i="2"/>
  <c r="R364" i="2"/>
  <c r="S342" i="2"/>
  <c r="Q345" i="2"/>
  <c r="P367" i="2"/>
  <c r="R368" i="2"/>
  <c r="S346" i="2"/>
  <c r="T370" i="2"/>
  <c r="U348" i="2"/>
  <c r="U369" i="2"/>
  <c r="V347" i="2"/>
  <c r="V369" i="2" s="1"/>
  <c r="R312" i="2"/>
  <c r="Q334" i="2"/>
  <c r="P333" i="2"/>
  <c r="Q311" i="2"/>
  <c r="P310" i="2"/>
  <c r="O332" i="2"/>
  <c r="Q305" i="2"/>
  <c r="P327" i="2"/>
  <c r="P306" i="2"/>
  <c r="O328" i="2"/>
  <c r="P329" i="2"/>
  <c r="Q307" i="2"/>
  <c r="O331" i="2"/>
  <c r="P309" i="2"/>
  <c r="O313" i="2"/>
  <c r="R308" i="2"/>
  <c r="Q330" i="2"/>
  <c r="P292" i="2"/>
  <c r="Q270" i="2"/>
  <c r="S274" i="2"/>
  <c r="R296" i="2"/>
  <c r="P269" i="2"/>
  <c r="O291" i="2"/>
  <c r="Q268" i="2"/>
  <c r="P290" i="2"/>
  <c r="R275" i="2"/>
  <c r="Q297" i="2"/>
  <c r="P273" i="2"/>
  <c r="P276" i="2" s="1"/>
  <c r="O295" i="2"/>
  <c r="O298" i="2" s="1"/>
  <c r="P294" i="2"/>
  <c r="Q272" i="2"/>
  <c r="P293" i="2"/>
  <c r="Q271" i="2"/>
  <c r="P260" i="2"/>
  <c r="Q238" i="2"/>
  <c r="P232" i="2"/>
  <c r="O254" i="2"/>
  <c r="Q233" i="2"/>
  <c r="P255" i="2"/>
  <c r="Q231" i="2"/>
  <c r="P253" i="2"/>
  <c r="S237" i="2"/>
  <c r="R259" i="2"/>
  <c r="P257" i="2"/>
  <c r="Q235" i="2"/>
  <c r="P236" i="2"/>
  <c r="O258" i="2"/>
  <c r="O261" i="2" s="1"/>
  <c r="R234" i="2"/>
  <c r="Q256" i="2"/>
  <c r="Q223" i="2"/>
  <c r="R201" i="2"/>
  <c r="O221" i="2"/>
  <c r="O224" i="2" s="1"/>
  <c r="P199" i="2"/>
  <c r="O202" i="2"/>
  <c r="S200" i="2"/>
  <c r="R222" i="2"/>
  <c r="Q194" i="2"/>
  <c r="P216" i="2"/>
  <c r="P218" i="2"/>
  <c r="Q196" i="2"/>
  <c r="P195" i="2"/>
  <c r="O217" i="2"/>
  <c r="R220" i="2"/>
  <c r="S198" i="2"/>
  <c r="P181" i="2"/>
  <c r="Q159" i="2"/>
  <c r="S163" i="2"/>
  <c r="R185" i="2"/>
  <c r="P162" i="2"/>
  <c r="P165" i="2" s="1"/>
  <c r="O184" i="2"/>
  <c r="O187" i="2" s="1"/>
  <c r="P183" i="2"/>
  <c r="Q161" i="2"/>
  <c r="P158" i="2"/>
  <c r="O180" i="2"/>
  <c r="R164" i="2"/>
  <c r="Q186" i="2"/>
  <c r="Q157" i="2"/>
  <c r="P179" i="2"/>
  <c r="O165" i="2"/>
  <c r="R127" i="2"/>
  <c r="Q149" i="2"/>
  <c r="O142" i="2"/>
  <c r="P120" i="2"/>
  <c r="O143" i="2"/>
  <c r="P121" i="2"/>
  <c r="P125" i="2"/>
  <c r="P128" i="2" s="1"/>
  <c r="O147" i="2"/>
  <c r="O150" i="2" s="1"/>
  <c r="O144" i="2"/>
  <c r="P122" i="2"/>
  <c r="O145" i="2"/>
  <c r="P123" i="2"/>
  <c r="P146" i="2"/>
  <c r="Q124" i="2"/>
  <c r="S126" i="2"/>
  <c r="R148" i="2"/>
  <c r="P84" i="2"/>
  <c r="O106" i="2"/>
  <c r="Q83" i="2"/>
  <c r="P105" i="2"/>
  <c r="P108" i="2"/>
  <c r="Q86" i="2"/>
  <c r="P109" i="2"/>
  <c r="Q87" i="2"/>
  <c r="P107" i="2"/>
  <c r="Q85" i="2"/>
  <c r="S89" i="2"/>
  <c r="R111" i="2"/>
  <c r="R90" i="2"/>
  <c r="Q112" i="2"/>
  <c r="P88" i="2"/>
  <c r="O110" i="2"/>
  <c r="O113" i="2" s="1"/>
  <c r="O91" i="2"/>
  <c r="O72" i="2"/>
  <c r="P50" i="2"/>
  <c r="O70" i="2"/>
  <c r="O32" i="2" s="1"/>
  <c r="N32" i="3" s="1"/>
  <c r="P48" i="2"/>
  <c r="P74" i="2"/>
  <c r="Q52" i="2"/>
  <c r="O71" i="2"/>
  <c r="P49" i="2"/>
  <c r="O68" i="2"/>
  <c r="P46" i="2"/>
  <c r="O75" i="2"/>
  <c r="O37" i="2" s="1"/>
  <c r="N37" i="3" s="1"/>
  <c r="P53" i="2"/>
  <c r="N69" i="2"/>
  <c r="N31" i="2" s="1"/>
  <c r="M31" i="3" s="1"/>
  <c r="O47" i="2"/>
  <c r="N73" i="2"/>
  <c r="O51" i="2"/>
  <c r="N54" i="2"/>
  <c r="O9" i="2"/>
  <c r="P10" i="2"/>
  <c r="P14" i="2"/>
  <c r="O12" i="2"/>
  <c r="N16" i="2"/>
  <c r="O15" i="2"/>
  <c r="P11" i="2"/>
  <c r="O30" i="2" l="1"/>
  <c r="N30" i="3" s="1"/>
  <c r="O33" i="2"/>
  <c r="N33" i="3" s="1"/>
  <c r="O335" i="2"/>
  <c r="P36" i="2"/>
  <c r="O36" i="3" s="1"/>
  <c r="O34" i="2"/>
  <c r="N34" i="3" s="1"/>
  <c r="Q197" i="2"/>
  <c r="P219" i="2"/>
  <c r="S343" i="2"/>
  <c r="R365" i="2"/>
  <c r="Q160" i="2"/>
  <c r="P182" i="2"/>
  <c r="P11" i="3"/>
  <c r="O15" i="3"/>
  <c r="J51" i="3"/>
  <c r="L35" i="3"/>
  <c r="M38" i="2"/>
  <c r="N76" i="2"/>
  <c r="N35" i="2"/>
  <c r="R456" i="2"/>
  <c r="Q478" i="2"/>
  <c r="S460" i="2"/>
  <c r="R482" i="2"/>
  <c r="Q454" i="2"/>
  <c r="P476" i="2"/>
  <c r="R453" i="2"/>
  <c r="Q475" i="2"/>
  <c r="Q479" i="2"/>
  <c r="R457" i="2"/>
  <c r="Q458" i="2"/>
  <c r="Q461" i="2" s="1"/>
  <c r="P480" i="2"/>
  <c r="P483" i="2" s="1"/>
  <c r="T459" i="2"/>
  <c r="S481" i="2"/>
  <c r="Q477" i="2"/>
  <c r="R455" i="2"/>
  <c r="Q443" i="2"/>
  <c r="R421" i="2"/>
  <c r="Q417" i="2"/>
  <c r="P439" i="2"/>
  <c r="R423" i="2"/>
  <c r="Q445" i="2"/>
  <c r="Q420" i="2"/>
  <c r="P424" i="2"/>
  <c r="P442" i="2"/>
  <c r="P446" i="2" s="1"/>
  <c r="R416" i="2"/>
  <c r="Q438" i="2"/>
  <c r="R419" i="2"/>
  <c r="Q441" i="2"/>
  <c r="Q444" i="2"/>
  <c r="R422" i="2"/>
  <c r="R440" i="2"/>
  <c r="S418" i="2"/>
  <c r="S368" i="2"/>
  <c r="T346" i="2"/>
  <c r="R344" i="2"/>
  <c r="Q366" i="2"/>
  <c r="V348" i="2"/>
  <c r="V370" i="2" s="1"/>
  <c r="U370" i="2"/>
  <c r="T342" i="2"/>
  <c r="S364" i="2"/>
  <c r="S371" i="2"/>
  <c r="T349" i="2"/>
  <c r="P372" i="2"/>
  <c r="P350" i="2"/>
  <c r="R345" i="2"/>
  <c r="Q367" i="2"/>
  <c r="R305" i="2"/>
  <c r="Q327" i="2"/>
  <c r="P313" i="2"/>
  <c r="P331" i="2"/>
  <c r="Q309" i="2"/>
  <c r="Q333" i="2"/>
  <c r="R311" i="2"/>
  <c r="S312" i="2"/>
  <c r="R334" i="2"/>
  <c r="Q306" i="2"/>
  <c r="P328" i="2"/>
  <c r="Q310" i="2"/>
  <c r="P332" i="2"/>
  <c r="S308" i="2"/>
  <c r="R330" i="2"/>
  <c r="Q329" i="2"/>
  <c r="R307" i="2"/>
  <c r="Q269" i="2"/>
  <c r="P291" i="2"/>
  <c r="R271" i="2"/>
  <c r="Q293" i="2"/>
  <c r="Q273" i="2"/>
  <c r="Q276" i="2" s="1"/>
  <c r="P295" i="2"/>
  <c r="P298" i="2" s="1"/>
  <c r="R268" i="2"/>
  <c r="Q290" i="2"/>
  <c r="T274" i="2"/>
  <c r="S296" i="2"/>
  <c r="Q294" i="2"/>
  <c r="R272" i="2"/>
  <c r="S275" i="2"/>
  <c r="R297" i="2"/>
  <c r="Q292" i="2"/>
  <c r="R270" i="2"/>
  <c r="R238" i="2"/>
  <c r="Q260" i="2"/>
  <c r="Q257" i="2"/>
  <c r="R235" i="2"/>
  <c r="T237" i="2"/>
  <c r="S259" i="2"/>
  <c r="Q255" i="2"/>
  <c r="R233" i="2"/>
  <c r="S234" i="2"/>
  <c r="R256" i="2"/>
  <c r="Q236" i="2"/>
  <c r="Q239" i="2" s="1"/>
  <c r="P258" i="2"/>
  <c r="P261" i="2" s="1"/>
  <c r="P239" i="2"/>
  <c r="R231" i="2"/>
  <c r="Q253" i="2"/>
  <c r="Q232" i="2"/>
  <c r="P254" i="2"/>
  <c r="S220" i="2"/>
  <c r="T198" i="2"/>
  <c r="R194" i="2"/>
  <c r="Q216" i="2"/>
  <c r="T200" i="2"/>
  <c r="S222" i="2"/>
  <c r="Q199" i="2"/>
  <c r="P221" i="2"/>
  <c r="P224" i="2" s="1"/>
  <c r="P202" i="2"/>
  <c r="S201" i="2"/>
  <c r="R223" i="2"/>
  <c r="Q218" i="2"/>
  <c r="R196" i="2"/>
  <c r="Q195" i="2"/>
  <c r="P217" i="2"/>
  <c r="Q158" i="2"/>
  <c r="P180" i="2"/>
  <c r="Q183" i="2"/>
  <c r="R161" i="2"/>
  <c r="Q162" i="2"/>
  <c r="Q165" i="2" s="1"/>
  <c r="P184" i="2"/>
  <c r="P187" i="2" s="1"/>
  <c r="Q181" i="2"/>
  <c r="R159" i="2"/>
  <c r="R157" i="2"/>
  <c r="Q179" i="2"/>
  <c r="S164" i="2"/>
  <c r="R186" i="2"/>
  <c r="T163" i="2"/>
  <c r="S185" i="2"/>
  <c r="Q146" i="2"/>
  <c r="R124" i="2"/>
  <c r="P144" i="2"/>
  <c r="Q122" i="2"/>
  <c r="P143" i="2"/>
  <c r="Q121" i="2"/>
  <c r="S127" i="2"/>
  <c r="R149" i="2"/>
  <c r="P145" i="2"/>
  <c r="Q123" i="2"/>
  <c r="Q120" i="2"/>
  <c r="P142" i="2"/>
  <c r="T126" i="2"/>
  <c r="S148" i="2"/>
  <c r="Q125" i="2"/>
  <c r="Q128" i="2" s="1"/>
  <c r="P147" i="2"/>
  <c r="P150" i="2" s="1"/>
  <c r="Q88" i="2"/>
  <c r="P110" i="2"/>
  <c r="P113" i="2" s="1"/>
  <c r="Q107" i="2"/>
  <c r="R85" i="2"/>
  <c r="P91" i="2"/>
  <c r="R83" i="2"/>
  <c r="Q105" i="2"/>
  <c r="R86" i="2"/>
  <c r="Q108" i="2"/>
  <c r="S90" i="2"/>
  <c r="R112" i="2"/>
  <c r="T89" i="2"/>
  <c r="S111" i="2"/>
  <c r="Q109" i="2"/>
  <c r="R87" i="2"/>
  <c r="Q84" i="2"/>
  <c r="P106" i="2"/>
  <c r="P51" i="2"/>
  <c r="O73" i="2"/>
  <c r="O69" i="2"/>
  <c r="O31" i="2" s="1"/>
  <c r="N31" i="3" s="1"/>
  <c r="P47" i="2"/>
  <c r="P68" i="2"/>
  <c r="Q46" i="2"/>
  <c r="Q74" i="2"/>
  <c r="R52" i="2"/>
  <c r="O54" i="2"/>
  <c r="P72" i="2"/>
  <c r="Q50" i="2"/>
  <c r="P75" i="2"/>
  <c r="P37" i="2" s="1"/>
  <c r="O37" i="3" s="1"/>
  <c r="Q53" i="2"/>
  <c r="P71" i="2"/>
  <c r="Q49" i="2"/>
  <c r="Q48" i="2"/>
  <c r="P70" i="2"/>
  <c r="P12" i="2"/>
  <c r="O16" i="2"/>
  <c r="P15" i="2"/>
  <c r="Q10" i="2"/>
  <c r="Q14" i="2"/>
  <c r="P9" i="2"/>
  <c r="Q11" i="2"/>
  <c r="P32" i="2" l="1"/>
  <c r="O32" i="3" s="1"/>
  <c r="P30" i="2"/>
  <c r="O30" i="3" s="1"/>
  <c r="R197" i="2"/>
  <c r="Q219" i="2"/>
  <c r="P34" i="2"/>
  <c r="O34" i="3" s="1"/>
  <c r="S365" i="2"/>
  <c r="T343" i="2"/>
  <c r="Q36" i="2"/>
  <c r="P36" i="3" s="1"/>
  <c r="P33" i="2"/>
  <c r="O33" i="3" s="1"/>
  <c r="Q182" i="2"/>
  <c r="R160" i="2"/>
  <c r="Q11" i="3"/>
  <c r="P15" i="3"/>
  <c r="L38" i="3"/>
  <c r="N38" i="2"/>
  <c r="M35" i="3"/>
  <c r="M38" i="3" s="1"/>
  <c r="O76" i="2"/>
  <c r="O35" i="2"/>
  <c r="T481" i="2"/>
  <c r="U459" i="2"/>
  <c r="R477" i="2"/>
  <c r="S455" i="2"/>
  <c r="Q476" i="2"/>
  <c r="R454" i="2"/>
  <c r="R479" i="2"/>
  <c r="S457" i="2"/>
  <c r="R475" i="2"/>
  <c r="S453" i="2"/>
  <c r="S456" i="2"/>
  <c r="R478" i="2"/>
  <c r="Q480" i="2"/>
  <c r="Q483" i="2" s="1"/>
  <c r="R458" i="2"/>
  <c r="S482" i="2"/>
  <c r="T460" i="2"/>
  <c r="R444" i="2"/>
  <c r="S422" i="2"/>
  <c r="Q424" i="2"/>
  <c r="R420" i="2"/>
  <c r="Q442" i="2"/>
  <c r="Q446" i="2" s="1"/>
  <c r="Q439" i="2"/>
  <c r="R417" i="2"/>
  <c r="R443" i="2"/>
  <c r="S421" i="2"/>
  <c r="S419" i="2"/>
  <c r="R441" i="2"/>
  <c r="R438" i="2"/>
  <c r="S416" i="2"/>
  <c r="S440" i="2"/>
  <c r="T418" i="2"/>
  <c r="S423" i="2"/>
  <c r="R445" i="2"/>
  <c r="U346" i="2"/>
  <c r="T368" i="2"/>
  <c r="R367" i="2"/>
  <c r="S345" i="2"/>
  <c r="U349" i="2"/>
  <c r="T371" i="2"/>
  <c r="R366" i="2"/>
  <c r="S344" i="2"/>
  <c r="Q372" i="2"/>
  <c r="Q350" i="2"/>
  <c r="U342" i="2"/>
  <c r="T364" i="2"/>
  <c r="Q332" i="2"/>
  <c r="R310" i="2"/>
  <c r="S330" i="2"/>
  <c r="T308" i="2"/>
  <c r="Q328" i="2"/>
  <c r="R306" i="2"/>
  <c r="P335" i="2"/>
  <c r="R329" i="2"/>
  <c r="S307" i="2"/>
  <c r="S311" i="2"/>
  <c r="R333" i="2"/>
  <c r="S334" i="2"/>
  <c r="T312" i="2"/>
  <c r="Q313" i="2"/>
  <c r="Q331" i="2"/>
  <c r="R309" i="2"/>
  <c r="R327" i="2"/>
  <c r="S305" i="2"/>
  <c r="S297" i="2"/>
  <c r="T275" i="2"/>
  <c r="S270" i="2"/>
  <c r="R292" i="2"/>
  <c r="R294" i="2"/>
  <c r="S272" i="2"/>
  <c r="T296" i="2"/>
  <c r="U274" i="2"/>
  <c r="R290" i="2"/>
  <c r="S268" i="2"/>
  <c r="S271" i="2"/>
  <c r="R293" i="2"/>
  <c r="Q295" i="2"/>
  <c r="Q298" i="2" s="1"/>
  <c r="R273" i="2"/>
  <c r="Q291" i="2"/>
  <c r="R269" i="2"/>
  <c r="R253" i="2"/>
  <c r="S231" i="2"/>
  <c r="Q258" i="2"/>
  <c r="Q261" i="2" s="1"/>
  <c r="R236" i="2"/>
  <c r="R239" i="2" s="1"/>
  <c r="Q254" i="2"/>
  <c r="R232" i="2"/>
  <c r="S256" i="2"/>
  <c r="T234" i="2"/>
  <c r="T259" i="2"/>
  <c r="U237" i="2"/>
  <c r="S233" i="2"/>
  <c r="R255" i="2"/>
  <c r="R257" i="2"/>
  <c r="S235" i="2"/>
  <c r="S238" i="2"/>
  <c r="R260" i="2"/>
  <c r="Q221" i="2"/>
  <c r="Q224" i="2" s="1"/>
  <c r="R199" i="2"/>
  <c r="Q202" i="2"/>
  <c r="T220" i="2"/>
  <c r="U198" i="2"/>
  <c r="Q217" i="2"/>
  <c r="R195" i="2"/>
  <c r="S223" i="2"/>
  <c r="T201" i="2"/>
  <c r="R218" i="2"/>
  <c r="S196" i="2"/>
  <c r="T222" i="2"/>
  <c r="U200" i="2"/>
  <c r="R216" i="2"/>
  <c r="S194" i="2"/>
  <c r="R179" i="2"/>
  <c r="S157" i="2"/>
  <c r="Q184" i="2"/>
  <c r="Q187" i="2" s="1"/>
  <c r="R162" i="2"/>
  <c r="R165" i="2" s="1"/>
  <c r="R181" i="2"/>
  <c r="S159" i="2"/>
  <c r="R183" i="2"/>
  <c r="S161" i="2"/>
  <c r="Q180" i="2"/>
  <c r="R158" i="2"/>
  <c r="T185" i="2"/>
  <c r="U163" i="2"/>
  <c r="S186" i="2"/>
  <c r="T164" i="2"/>
  <c r="R123" i="2"/>
  <c r="Q145" i="2"/>
  <c r="T148" i="2"/>
  <c r="U126" i="2"/>
  <c r="Q144" i="2"/>
  <c r="R122" i="2"/>
  <c r="Q147" i="2"/>
  <c r="Q150" i="2" s="1"/>
  <c r="R125" i="2"/>
  <c r="R128" i="2" s="1"/>
  <c r="Q142" i="2"/>
  <c r="R120" i="2"/>
  <c r="S149" i="2"/>
  <c r="T127" i="2"/>
  <c r="Q143" i="2"/>
  <c r="R121" i="2"/>
  <c r="R146" i="2"/>
  <c r="S124" i="2"/>
  <c r="Q110" i="2"/>
  <c r="Q113" i="2" s="1"/>
  <c r="R88" i="2"/>
  <c r="R91" i="2" s="1"/>
  <c r="Q91" i="2"/>
  <c r="S112" i="2"/>
  <c r="T90" i="2"/>
  <c r="R105" i="2"/>
  <c r="S83" i="2"/>
  <c r="Q106" i="2"/>
  <c r="R84" i="2"/>
  <c r="R109" i="2"/>
  <c r="S87" i="2"/>
  <c r="T111" i="2"/>
  <c r="U89" i="2"/>
  <c r="S86" i="2"/>
  <c r="R108" i="2"/>
  <c r="R107" i="2"/>
  <c r="S85" i="2"/>
  <c r="R46" i="2"/>
  <c r="Q68" i="2"/>
  <c r="R53" i="2"/>
  <c r="Q75" i="2"/>
  <c r="Q37" i="2" s="1"/>
  <c r="P37" i="3" s="1"/>
  <c r="Q72" i="2"/>
  <c r="R50" i="2"/>
  <c r="Q51" i="2"/>
  <c r="P73" i="2"/>
  <c r="Q70" i="2"/>
  <c r="Q32" i="2" s="1"/>
  <c r="P32" i="3" s="1"/>
  <c r="R48" i="2"/>
  <c r="S52" i="2"/>
  <c r="R74" i="2"/>
  <c r="Q47" i="2"/>
  <c r="P69" i="2"/>
  <c r="P31" i="2" s="1"/>
  <c r="O31" i="3" s="1"/>
  <c r="R49" i="2"/>
  <c r="Q71" i="2"/>
  <c r="P54" i="2"/>
  <c r="Q15" i="2"/>
  <c r="Q9" i="2"/>
  <c r="R10" i="2"/>
  <c r="R14" i="2"/>
  <c r="Q12" i="2"/>
  <c r="P16" i="2"/>
  <c r="R11" i="2"/>
  <c r="Q30" i="2" l="1"/>
  <c r="P30" i="3" s="1"/>
  <c r="Q335" i="2"/>
  <c r="Q34" i="2"/>
  <c r="P34" i="3" s="1"/>
  <c r="R219" i="2"/>
  <c r="S197" i="2"/>
  <c r="U343" i="2"/>
  <c r="T365" i="2"/>
  <c r="Q33" i="2"/>
  <c r="P33" i="3" s="1"/>
  <c r="S160" i="2"/>
  <c r="R182" i="2"/>
  <c r="R36" i="2"/>
  <c r="Q36" i="3" s="1"/>
  <c r="R11" i="3"/>
  <c r="Q15" i="3"/>
  <c r="M51" i="3"/>
  <c r="L51" i="3"/>
  <c r="O38" i="2"/>
  <c r="N35" i="3"/>
  <c r="N38" i="3" s="1"/>
  <c r="P76" i="2"/>
  <c r="P35" i="2"/>
  <c r="O35" i="3" s="1"/>
  <c r="O38" i="3" s="1"/>
  <c r="R476" i="2"/>
  <c r="S454" i="2"/>
  <c r="T482" i="2"/>
  <c r="U460" i="2"/>
  <c r="S479" i="2"/>
  <c r="T457" i="2"/>
  <c r="S477" i="2"/>
  <c r="T455" i="2"/>
  <c r="R480" i="2"/>
  <c r="R483" i="2" s="1"/>
  <c r="S458" i="2"/>
  <c r="U481" i="2"/>
  <c r="V459" i="2"/>
  <c r="V481" i="2" s="1"/>
  <c r="R461" i="2"/>
  <c r="S478" i="2"/>
  <c r="T456" i="2"/>
  <c r="S475" i="2"/>
  <c r="T453" i="2"/>
  <c r="S445" i="2"/>
  <c r="T423" i="2"/>
  <c r="R442" i="2"/>
  <c r="R446" i="2" s="1"/>
  <c r="R424" i="2"/>
  <c r="S420" i="2"/>
  <c r="S441" i="2"/>
  <c r="T419" i="2"/>
  <c r="T422" i="2"/>
  <c r="S444" i="2"/>
  <c r="S438" i="2"/>
  <c r="T416" i="2"/>
  <c r="T421" i="2"/>
  <c r="S443" i="2"/>
  <c r="T440" i="2"/>
  <c r="U418" i="2"/>
  <c r="R439" i="2"/>
  <c r="S417" i="2"/>
  <c r="R372" i="2"/>
  <c r="R350" i="2"/>
  <c r="V349" i="2"/>
  <c r="V371" i="2" s="1"/>
  <c r="U371" i="2"/>
  <c r="U364" i="2"/>
  <c r="V342" i="2"/>
  <c r="V364" i="2" s="1"/>
  <c r="S366" i="2"/>
  <c r="T344" i="2"/>
  <c r="U368" i="2"/>
  <c r="V346" i="2"/>
  <c r="S367" i="2"/>
  <c r="T345" i="2"/>
  <c r="S329" i="2"/>
  <c r="T307" i="2"/>
  <c r="T311" i="2"/>
  <c r="S333" i="2"/>
  <c r="T334" i="2"/>
  <c r="U312" i="2"/>
  <c r="R331" i="2"/>
  <c r="S309" i="2"/>
  <c r="R313" i="2"/>
  <c r="R328" i="2"/>
  <c r="S306" i="2"/>
  <c r="R332" i="2"/>
  <c r="S310" i="2"/>
  <c r="S327" i="2"/>
  <c r="T305" i="2"/>
  <c r="T330" i="2"/>
  <c r="U308" i="2"/>
  <c r="R295" i="2"/>
  <c r="R298" i="2" s="1"/>
  <c r="S273" i="2"/>
  <c r="S294" i="2"/>
  <c r="T272" i="2"/>
  <c r="T297" i="2"/>
  <c r="U275" i="2"/>
  <c r="R291" i="2"/>
  <c r="S269" i="2"/>
  <c r="S293" i="2"/>
  <c r="T271" i="2"/>
  <c r="S290" i="2"/>
  <c r="T268" i="2"/>
  <c r="R276" i="2"/>
  <c r="S292" i="2"/>
  <c r="T270" i="2"/>
  <c r="U296" i="2"/>
  <c r="V274" i="2"/>
  <c r="V296" i="2" s="1"/>
  <c r="S260" i="2"/>
  <c r="T238" i="2"/>
  <c r="T256" i="2"/>
  <c r="U234" i="2"/>
  <c r="S255" i="2"/>
  <c r="T233" i="2"/>
  <c r="R258" i="2"/>
  <c r="R261" i="2" s="1"/>
  <c r="S236" i="2"/>
  <c r="S239" i="2" s="1"/>
  <c r="S253" i="2"/>
  <c r="T231" i="2"/>
  <c r="S257" i="2"/>
  <c r="T235" i="2"/>
  <c r="U259" i="2"/>
  <c r="V237" i="2"/>
  <c r="V259" i="2" s="1"/>
  <c r="R254" i="2"/>
  <c r="S232" i="2"/>
  <c r="U222" i="2"/>
  <c r="V200" i="2"/>
  <c r="V222" i="2" s="1"/>
  <c r="U220" i="2"/>
  <c r="V198" i="2"/>
  <c r="R221" i="2"/>
  <c r="R224" i="2" s="1"/>
  <c r="S199" i="2"/>
  <c r="R202" i="2"/>
  <c r="T223" i="2"/>
  <c r="U201" i="2"/>
  <c r="R217" i="2"/>
  <c r="S195" i="2"/>
  <c r="S216" i="2"/>
  <c r="T194" i="2"/>
  <c r="S218" i="2"/>
  <c r="T196" i="2"/>
  <c r="U185" i="2"/>
  <c r="V163" i="2"/>
  <c r="V185" i="2" s="1"/>
  <c r="S181" i="2"/>
  <c r="T159" i="2"/>
  <c r="R184" i="2"/>
  <c r="R187" i="2" s="1"/>
  <c r="S162" i="2"/>
  <c r="S165" i="2" s="1"/>
  <c r="S183" i="2"/>
  <c r="T161" i="2"/>
  <c r="S179" i="2"/>
  <c r="T157" i="2"/>
  <c r="T186" i="2"/>
  <c r="U164" i="2"/>
  <c r="R180" i="2"/>
  <c r="S158" i="2"/>
  <c r="S146" i="2"/>
  <c r="T124" i="2"/>
  <c r="T149" i="2"/>
  <c r="U127" i="2"/>
  <c r="R147" i="2"/>
  <c r="R150" i="2" s="1"/>
  <c r="S125" i="2"/>
  <c r="S128" i="2" s="1"/>
  <c r="R143" i="2"/>
  <c r="S121" i="2"/>
  <c r="R142" i="2"/>
  <c r="S120" i="2"/>
  <c r="S122" i="2"/>
  <c r="R144" i="2"/>
  <c r="U148" i="2"/>
  <c r="V126" i="2"/>
  <c r="V148" i="2" s="1"/>
  <c r="R145" i="2"/>
  <c r="S123" i="2"/>
  <c r="S108" i="2"/>
  <c r="T86" i="2"/>
  <c r="S109" i="2"/>
  <c r="T87" i="2"/>
  <c r="R106" i="2"/>
  <c r="S84" i="2"/>
  <c r="T112" i="2"/>
  <c r="U90" i="2"/>
  <c r="S107" i="2"/>
  <c r="T85" i="2"/>
  <c r="U111" i="2"/>
  <c r="V89" i="2"/>
  <c r="V111" i="2" s="1"/>
  <c r="S105" i="2"/>
  <c r="T83" i="2"/>
  <c r="R110" i="2"/>
  <c r="R113" i="2" s="1"/>
  <c r="S88" i="2"/>
  <c r="S91" i="2" s="1"/>
  <c r="R70" i="2"/>
  <c r="S48" i="2"/>
  <c r="Q69" i="2"/>
  <c r="Q31" i="2" s="1"/>
  <c r="P31" i="3" s="1"/>
  <c r="R47" i="2"/>
  <c r="R72" i="2"/>
  <c r="S50" i="2"/>
  <c r="S53" i="2"/>
  <c r="R75" i="2"/>
  <c r="R37" i="2" s="1"/>
  <c r="Q37" i="3" s="1"/>
  <c r="S49" i="2"/>
  <c r="R71" i="2"/>
  <c r="T52" i="2"/>
  <c r="S74" i="2"/>
  <c r="Q73" i="2"/>
  <c r="R51" i="2"/>
  <c r="R54" i="2" s="1"/>
  <c r="Q54" i="2"/>
  <c r="R68" i="2"/>
  <c r="S46" i="2"/>
  <c r="S14" i="2"/>
  <c r="R9" i="2"/>
  <c r="R12" i="2"/>
  <c r="Q16" i="2"/>
  <c r="S10" i="2"/>
  <c r="T10" i="2" s="1"/>
  <c r="R15" i="2"/>
  <c r="S11" i="2"/>
  <c r="R32" i="2" l="1"/>
  <c r="Q32" i="3" s="1"/>
  <c r="R34" i="2"/>
  <c r="Q34" i="3" s="1"/>
  <c r="R335" i="2"/>
  <c r="S219" i="2"/>
  <c r="T197" i="2"/>
  <c r="R33" i="2"/>
  <c r="Q33" i="3" s="1"/>
  <c r="R30" i="2"/>
  <c r="Q30" i="3" s="1"/>
  <c r="V343" i="2"/>
  <c r="V365" i="2" s="1"/>
  <c r="U365" i="2"/>
  <c r="S182" i="2"/>
  <c r="T160" i="2"/>
  <c r="S36" i="2"/>
  <c r="R36" i="3" s="1"/>
  <c r="S11" i="3"/>
  <c r="R15" i="3"/>
  <c r="O51" i="3"/>
  <c r="N51" i="3"/>
  <c r="P38" i="2"/>
  <c r="Q76" i="2"/>
  <c r="Q35" i="2"/>
  <c r="T478" i="2"/>
  <c r="U456" i="2"/>
  <c r="V460" i="2"/>
  <c r="V482" i="2" s="1"/>
  <c r="U482" i="2"/>
  <c r="T454" i="2"/>
  <c r="S476" i="2"/>
  <c r="T458" i="2"/>
  <c r="T461" i="2" s="1"/>
  <c r="S480" i="2"/>
  <c r="S483" i="2" s="1"/>
  <c r="S461" i="2"/>
  <c r="U453" i="2"/>
  <c r="T475" i="2"/>
  <c r="U457" i="2"/>
  <c r="T479" i="2"/>
  <c r="T477" i="2"/>
  <c r="U455" i="2"/>
  <c r="S439" i="2"/>
  <c r="T417" i="2"/>
  <c r="U421" i="2"/>
  <c r="T443" i="2"/>
  <c r="T444" i="2"/>
  <c r="U422" i="2"/>
  <c r="T445" i="2"/>
  <c r="U423" i="2"/>
  <c r="U440" i="2"/>
  <c r="V418" i="2"/>
  <c r="V440" i="2" s="1"/>
  <c r="U416" i="2"/>
  <c r="T438" i="2"/>
  <c r="T441" i="2"/>
  <c r="U419" i="2"/>
  <c r="S442" i="2"/>
  <c r="S446" i="2" s="1"/>
  <c r="T420" i="2"/>
  <c r="S424" i="2"/>
  <c r="V368" i="2"/>
  <c r="U345" i="2"/>
  <c r="T367" i="2"/>
  <c r="T366" i="2"/>
  <c r="U344" i="2"/>
  <c r="S372" i="2"/>
  <c r="S350" i="2"/>
  <c r="V308" i="2"/>
  <c r="V330" i="2" s="1"/>
  <c r="U330" i="2"/>
  <c r="T310" i="2"/>
  <c r="S332" i="2"/>
  <c r="T333" i="2"/>
  <c r="U311" i="2"/>
  <c r="U305" i="2"/>
  <c r="T327" i="2"/>
  <c r="V312" i="2"/>
  <c r="V334" i="2" s="1"/>
  <c r="U334" i="2"/>
  <c r="S331" i="2"/>
  <c r="T309" i="2"/>
  <c r="S313" i="2"/>
  <c r="T329" i="2"/>
  <c r="U307" i="2"/>
  <c r="T306" i="2"/>
  <c r="S328" i="2"/>
  <c r="T292" i="2"/>
  <c r="U270" i="2"/>
  <c r="T273" i="2"/>
  <c r="T276" i="2" s="1"/>
  <c r="S295" i="2"/>
  <c r="S298" i="2" s="1"/>
  <c r="T293" i="2"/>
  <c r="U271" i="2"/>
  <c r="T269" i="2"/>
  <c r="S291" i="2"/>
  <c r="S276" i="2"/>
  <c r="T294" i="2"/>
  <c r="U272" i="2"/>
  <c r="U268" i="2"/>
  <c r="T290" i="2"/>
  <c r="V275" i="2"/>
  <c r="V297" i="2" s="1"/>
  <c r="U297" i="2"/>
  <c r="T260" i="2"/>
  <c r="U238" i="2"/>
  <c r="T236" i="2"/>
  <c r="T239" i="2" s="1"/>
  <c r="S258" i="2"/>
  <c r="S261" i="2" s="1"/>
  <c r="V234" i="2"/>
  <c r="V256" i="2" s="1"/>
  <c r="U256" i="2"/>
  <c r="T232" i="2"/>
  <c r="S254" i="2"/>
  <c r="U231" i="2"/>
  <c r="T253" i="2"/>
  <c r="T255" i="2"/>
  <c r="U233" i="2"/>
  <c r="U235" i="2"/>
  <c r="T257" i="2"/>
  <c r="T195" i="2"/>
  <c r="S217" i="2"/>
  <c r="S221" i="2"/>
  <c r="S224" i="2" s="1"/>
  <c r="T199" i="2"/>
  <c r="S202" i="2"/>
  <c r="U194" i="2"/>
  <c r="T216" i="2"/>
  <c r="V201" i="2"/>
  <c r="V223" i="2" s="1"/>
  <c r="U223" i="2"/>
  <c r="T218" i="2"/>
  <c r="U196" i="2"/>
  <c r="V220" i="2"/>
  <c r="U186" i="2"/>
  <c r="V164" i="2"/>
  <c r="V186" i="2" s="1"/>
  <c r="S184" i="2"/>
  <c r="S187" i="2" s="1"/>
  <c r="T162" i="2"/>
  <c r="T165" i="2" s="1"/>
  <c r="T158" i="2"/>
  <c r="S180" i="2"/>
  <c r="U157" i="2"/>
  <c r="T179" i="2"/>
  <c r="T183" i="2"/>
  <c r="U161" i="2"/>
  <c r="T181" i="2"/>
  <c r="U159" i="2"/>
  <c r="S144" i="2"/>
  <c r="T122" i="2"/>
  <c r="S145" i="2"/>
  <c r="T123" i="2"/>
  <c r="T121" i="2"/>
  <c r="S143" i="2"/>
  <c r="T125" i="2"/>
  <c r="S147" i="2"/>
  <c r="S150" i="2" s="1"/>
  <c r="T146" i="2"/>
  <c r="U124" i="2"/>
  <c r="S142" i="2"/>
  <c r="T120" i="2"/>
  <c r="V127" i="2"/>
  <c r="V149" i="2" s="1"/>
  <c r="U149" i="2"/>
  <c r="U83" i="2"/>
  <c r="T105" i="2"/>
  <c r="T108" i="2"/>
  <c r="U86" i="2"/>
  <c r="V90" i="2"/>
  <c r="V112" i="2" s="1"/>
  <c r="U112" i="2"/>
  <c r="T88" i="2"/>
  <c r="T91" i="2" s="1"/>
  <c r="S110" i="2"/>
  <c r="S113" i="2" s="1"/>
  <c r="T109" i="2"/>
  <c r="U87" i="2"/>
  <c r="T107" i="2"/>
  <c r="U85" i="2"/>
  <c r="T84" i="2"/>
  <c r="S106" i="2"/>
  <c r="R69" i="2"/>
  <c r="R31" i="2" s="1"/>
  <c r="Q31" i="3" s="1"/>
  <c r="S47" i="2"/>
  <c r="T74" i="2"/>
  <c r="U52" i="2"/>
  <c r="S72" i="2"/>
  <c r="T50" i="2"/>
  <c r="S70" i="2"/>
  <c r="T48" i="2"/>
  <c r="S75" i="2"/>
  <c r="S37" i="2" s="1"/>
  <c r="R37" i="3" s="1"/>
  <c r="T53" i="2"/>
  <c r="R73" i="2"/>
  <c r="S51" i="2"/>
  <c r="S54" i="2" s="1"/>
  <c r="S68" i="2"/>
  <c r="T46" i="2"/>
  <c r="S71" i="2"/>
  <c r="T49" i="2"/>
  <c r="S15" i="2"/>
  <c r="S9" i="2"/>
  <c r="S12" i="2"/>
  <c r="R16" i="2"/>
  <c r="T14" i="2"/>
  <c r="T11" i="2"/>
  <c r="S32" i="2" l="1"/>
  <c r="S30" i="2"/>
  <c r="R30" i="3" s="1"/>
  <c r="T36" i="2"/>
  <c r="S36" i="3" s="1"/>
  <c r="S33" i="2"/>
  <c r="R33" i="3" s="1"/>
  <c r="U197" i="2"/>
  <c r="T219" i="2"/>
  <c r="S34" i="2"/>
  <c r="R34" i="3" s="1"/>
  <c r="T182" i="2"/>
  <c r="U160" i="2"/>
  <c r="R32" i="3"/>
  <c r="T11" i="3"/>
  <c r="S15" i="3"/>
  <c r="R76" i="2"/>
  <c r="R35" i="2"/>
  <c r="P35" i="3"/>
  <c r="P38" i="3" s="1"/>
  <c r="Q38" i="2"/>
  <c r="U458" i="2"/>
  <c r="U461" i="2" s="1"/>
  <c r="T480" i="2"/>
  <c r="T483" i="2" s="1"/>
  <c r="U477" i="2"/>
  <c r="V455" i="2"/>
  <c r="V477" i="2" s="1"/>
  <c r="V453" i="2"/>
  <c r="V475" i="2" s="1"/>
  <c r="U475" i="2"/>
  <c r="V456" i="2"/>
  <c r="V478" i="2" s="1"/>
  <c r="U478" i="2"/>
  <c r="U479" i="2"/>
  <c r="V457" i="2"/>
  <c r="U454" i="2"/>
  <c r="T476" i="2"/>
  <c r="U443" i="2"/>
  <c r="V421" i="2"/>
  <c r="V443" i="2" s="1"/>
  <c r="U441" i="2"/>
  <c r="V419" i="2"/>
  <c r="V441" i="2" s="1"/>
  <c r="T442" i="2"/>
  <c r="T446" i="2" s="1"/>
  <c r="U420" i="2"/>
  <c r="T424" i="2"/>
  <c r="U445" i="2"/>
  <c r="V423" i="2"/>
  <c r="V445" i="2" s="1"/>
  <c r="U444" i="2"/>
  <c r="V422" i="2"/>
  <c r="V444" i="2" s="1"/>
  <c r="U417" i="2"/>
  <c r="T439" i="2"/>
  <c r="V416" i="2"/>
  <c r="V438" i="2" s="1"/>
  <c r="U438" i="2"/>
  <c r="V344" i="2"/>
  <c r="V366" i="2" s="1"/>
  <c r="U366" i="2"/>
  <c r="V345" i="2"/>
  <c r="V367" i="2" s="1"/>
  <c r="U367" i="2"/>
  <c r="T372" i="2"/>
  <c r="T350" i="2"/>
  <c r="T313" i="2"/>
  <c r="T331" i="2"/>
  <c r="U309" i="2"/>
  <c r="S335" i="2"/>
  <c r="V305" i="2"/>
  <c r="V327" i="2" s="1"/>
  <c r="U327" i="2"/>
  <c r="U310" i="2"/>
  <c r="T332" i="2"/>
  <c r="U306" i="2"/>
  <c r="T328" i="2"/>
  <c r="U333" i="2"/>
  <c r="V311" i="2"/>
  <c r="V333" i="2" s="1"/>
  <c r="U329" i="2"/>
  <c r="V307" i="2"/>
  <c r="V329" i="2" s="1"/>
  <c r="V268" i="2"/>
  <c r="V290" i="2" s="1"/>
  <c r="U290" i="2"/>
  <c r="U294" i="2"/>
  <c r="V272" i="2"/>
  <c r="U269" i="2"/>
  <c r="T291" i="2"/>
  <c r="U273" i="2"/>
  <c r="T295" i="2"/>
  <c r="T298" i="2" s="1"/>
  <c r="V271" i="2"/>
  <c r="V293" i="2" s="1"/>
  <c r="U293" i="2"/>
  <c r="U292" i="2"/>
  <c r="V270" i="2"/>
  <c r="V292" i="2" s="1"/>
  <c r="V231" i="2"/>
  <c r="V253" i="2" s="1"/>
  <c r="U253" i="2"/>
  <c r="U236" i="2"/>
  <c r="U239" i="2" s="1"/>
  <c r="T258" i="2"/>
  <c r="T261" i="2" s="1"/>
  <c r="U255" i="2"/>
  <c r="V233" i="2"/>
  <c r="V255" i="2" s="1"/>
  <c r="U232" i="2"/>
  <c r="T254" i="2"/>
  <c r="V238" i="2"/>
  <c r="V260" i="2" s="1"/>
  <c r="U260" i="2"/>
  <c r="U257" i="2"/>
  <c r="V235" i="2"/>
  <c r="U218" i="2"/>
  <c r="V196" i="2"/>
  <c r="V218" i="2" s="1"/>
  <c r="V194" i="2"/>
  <c r="V216" i="2" s="1"/>
  <c r="U216" i="2"/>
  <c r="U199" i="2"/>
  <c r="T221" i="2"/>
  <c r="T224" i="2" s="1"/>
  <c r="T202" i="2"/>
  <c r="U195" i="2"/>
  <c r="T217" i="2"/>
  <c r="U183" i="2"/>
  <c r="V161" i="2"/>
  <c r="V157" i="2"/>
  <c r="V179" i="2" s="1"/>
  <c r="U179" i="2"/>
  <c r="U162" i="2"/>
  <c r="T184" i="2"/>
  <c r="T187" i="2" s="1"/>
  <c r="U181" i="2"/>
  <c r="V159" i="2"/>
  <c r="V181" i="2" s="1"/>
  <c r="U158" i="2"/>
  <c r="T180" i="2"/>
  <c r="T145" i="2"/>
  <c r="U123" i="2"/>
  <c r="U146" i="2"/>
  <c r="V124" i="2"/>
  <c r="U125" i="2"/>
  <c r="U128" i="2" s="1"/>
  <c r="T147" i="2"/>
  <c r="T150" i="2" s="1"/>
  <c r="T144" i="2"/>
  <c r="U122" i="2"/>
  <c r="T142" i="2"/>
  <c r="U120" i="2"/>
  <c r="T128" i="2"/>
  <c r="T143" i="2"/>
  <c r="U121" i="2"/>
  <c r="U84" i="2"/>
  <c r="T106" i="2"/>
  <c r="V86" i="2"/>
  <c r="V108" i="2" s="1"/>
  <c r="U108" i="2"/>
  <c r="U107" i="2"/>
  <c r="V85" i="2"/>
  <c r="V107" i="2" s="1"/>
  <c r="U88" i="2"/>
  <c r="T110" i="2"/>
  <c r="T113" i="2" s="1"/>
  <c r="U109" i="2"/>
  <c r="V87" i="2"/>
  <c r="V83" i="2"/>
  <c r="V105" i="2" s="1"/>
  <c r="U105" i="2"/>
  <c r="T71" i="2"/>
  <c r="U49" i="2"/>
  <c r="T51" i="2"/>
  <c r="T54" i="2" s="1"/>
  <c r="S73" i="2"/>
  <c r="T72" i="2"/>
  <c r="U50" i="2"/>
  <c r="U74" i="2"/>
  <c r="V52" i="2"/>
  <c r="V74" i="2" s="1"/>
  <c r="T70" i="2"/>
  <c r="U48" i="2"/>
  <c r="U46" i="2"/>
  <c r="T68" i="2"/>
  <c r="T75" i="2"/>
  <c r="T37" i="2" s="1"/>
  <c r="S37" i="3" s="1"/>
  <c r="U53" i="2"/>
  <c r="S69" i="2"/>
  <c r="S31" i="2" s="1"/>
  <c r="R31" i="3" s="1"/>
  <c r="T47" i="2"/>
  <c r="T12" i="2"/>
  <c r="S16" i="2"/>
  <c r="U14" i="2"/>
  <c r="T15" i="2"/>
  <c r="T9" i="2"/>
  <c r="U10" i="2"/>
  <c r="U11" i="2"/>
  <c r="U219" i="2" l="1"/>
  <c r="V197" i="2"/>
  <c r="V219" i="2" s="1"/>
  <c r="T34" i="2"/>
  <c r="S34" i="3" s="1"/>
  <c r="V36" i="2"/>
  <c r="U36" i="3" s="1"/>
  <c r="U182" i="2"/>
  <c r="V160" i="2"/>
  <c r="V182" i="2" s="1"/>
  <c r="T33" i="2"/>
  <c r="S33" i="3" s="1"/>
  <c r="U36" i="2"/>
  <c r="T36" i="3" s="1"/>
  <c r="H36" i="3" s="1"/>
  <c r="T32" i="2"/>
  <c r="S32" i="3" s="1"/>
  <c r="T30" i="2"/>
  <c r="S30" i="3" s="1"/>
  <c r="U11" i="3"/>
  <c r="U15" i="3" s="1"/>
  <c r="T15" i="3"/>
  <c r="H15" i="3" s="1"/>
  <c r="P51" i="3"/>
  <c r="S76" i="2"/>
  <c r="S35" i="2"/>
  <c r="R35" i="3" s="1"/>
  <c r="R38" i="3" s="1"/>
  <c r="Q35" i="3"/>
  <c r="Q38" i="3" s="1"/>
  <c r="R38" i="2"/>
  <c r="U476" i="2"/>
  <c r="V454" i="2"/>
  <c r="V476" i="2" s="1"/>
  <c r="V479" i="2"/>
  <c r="U480" i="2"/>
  <c r="U483" i="2" s="1"/>
  <c r="V458" i="2"/>
  <c r="V480" i="2" s="1"/>
  <c r="U439" i="2"/>
  <c r="V417" i="2"/>
  <c r="V439" i="2" s="1"/>
  <c r="U424" i="2"/>
  <c r="U442" i="2"/>
  <c r="U446" i="2" s="1"/>
  <c r="V420" i="2"/>
  <c r="U372" i="2"/>
  <c r="U350" i="2"/>
  <c r="U332" i="2"/>
  <c r="V310" i="2"/>
  <c r="V332" i="2" s="1"/>
  <c r="U313" i="2"/>
  <c r="U331" i="2"/>
  <c r="V309" i="2"/>
  <c r="T335" i="2"/>
  <c r="U328" i="2"/>
  <c r="V306" i="2"/>
  <c r="V328" i="2" s="1"/>
  <c r="U295" i="2"/>
  <c r="U298" i="2" s="1"/>
  <c r="V273" i="2"/>
  <c r="V295" i="2" s="1"/>
  <c r="U276" i="2"/>
  <c r="V294" i="2"/>
  <c r="U291" i="2"/>
  <c r="V269" i="2"/>
  <c r="V291" i="2" s="1"/>
  <c r="U254" i="2"/>
  <c r="V232" i="2"/>
  <c r="V254" i="2" s="1"/>
  <c r="V257" i="2"/>
  <c r="U258" i="2"/>
  <c r="U261" i="2" s="1"/>
  <c r="V236" i="2"/>
  <c r="V258" i="2" s="1"/>
  <c r="U217" i="2"/>
  <c r="V195" i="2"/>
  <c r="V217" i="2" s="1"/>
  <c r="U221" i="2"/>
  <c r="U224" i="2" s="1"/>
  <c r="V199" i="2"/>
  <c r="U202" i="2"/>
  <c r="U180" i="2"/>
  <c r="V158" i="2"/>
  <c r="V180" i="2" s="1"/>
  <c r="U184" i="2"/>
  <c r="U187" i="2" s="1"/>
  <c r="V162" i="2"/>
  <c r="V184" i="2" s="1"/>
  <c r="U165" i="2"/>
  <c r="V183" i="2"/>
  <c r="U142" i="2"/>
  <c r="V120" i="2"/>
  <c r="V142" i="2" s="1"/>
  <c r="U145" i="2"/>
  <c r="V123" i="2"/>
  <c r="V145" i="2" s="1"/>
  <c r="U144" i="2"/>
  <c r="V122" i="2"/>
  <c r="V144" i="2" s="1"/>
  <c r="U147" i="2"/>
  <c r="U150" i="2" s="1"/>
  <c r="V125" i="2"/>
  <c r="V147" i="2" s="1"/>
  <c r="U143" i="2"/>
  <c r="V121" i="2"/>
  <c r="V143" i="2" s="1"/>
  <c r="V146" i="2"/>
  <c r="V109" i="2"/>
  <c r="U110" i="2"/>
  <c r="U113" i="2" s="1"/>
  <c r="V88" i="2"/>
  <c r="V110" i="2" s="1"/>
  <c r="U91" i="2"/>
  <c r="U106" i="2"/>
  <c r="V84" i="2"/>
  <c r="V106" i="2" s="1"/>
  <c r="V46" i="2"/>
  <c r="V68" i="2" s="1"/>
  <c r="U68" i="2"/>
  <c r="U47" i="2"/>
  <c r="T69" i="2"/>
  <c r="T31" i="2" s="1"/>
  <c r="S31" i="3" s="1"/>
  <c r="V53" i="2"/>
  <c r="V75" i="2" s="1"/>
  <c r="V37" i="2" s="1"/>
  <c r="U37" i="3" s="1"/>
  <c r="U75" i="2"/>
  <c r="U37" i="2" s="1"/>
  <c r="T37" i="3" s="1"/>
  <c r="H37" i="3" s="1"/>
  <c r="U70" i="2"/>
  <c r="V48" i="2"/>
  <c r="V70" i="2" s="1"/>
  <c r="V32" i="2" s="1"/>
  <c r="U32" i="3" s="1"/>
  <c r="U72" i="2"/>
  <c r="V50" i="2"/>
  <c r="U51" i="2"/>
  <c r="U54" i="2" s="1"/>
  <c r="T73" i="2"/>
  <c r="U71" i="2"/>
  <c r="V49" i="2"/>
  <c r="V71" i="2" s="1"/>
  <c r="V14" i="2"/>
  <c r="V10" i="2"/>
  <c r="U15" i="2"/>
  <c r="U9" i="2"/>
  <c r="U12" i="2"/>
  <c r="T16" i="2"/>
  <c r="V11" i="2"/>
  <c r="U32" i="2" l="1"/>
  <c r="T32" i="3" s="1"/>
  <c r="H32" i="3" s="1"/>
  <c r="V128" i="2"/>
  <c r="V261" i="2"/>
  <c r="V113" i="2"/>
  <c r="V33" i="2"/>
  <c r="U33" i="3" s="1"/>
  <c r="U33" i="2"/>
  <c r="T33" i="3" s="1"/>
  <c r="H33" i="3" s="1"/>
  <c r="V30" i="2"/>
  <c r="U30" i="3" s="1"/>
  <c r="U34" i="2"/>
  <c r="T34" i="3" s="1"/>
  <c r="H34" i="3" s="1"/>
  <c r="V239" i="2"/>
  <c r="V150" i="2"/>
  <c r="U30" i="2"/>
  <c r="T30" i="3" s="1"/>
  <c r="H30" i="3" s="1"/>
  <c r="R51" i="3"/>
  <c r="Q51" i="3"/>
  <c r="T76" i="2"/>
  <c r="T35" i="2"/>
  <c r="S38" i="2"/>
  <c r="V483" i="2"/>
  <c r="V461" i="2"/>
  <c r="V442" i="2"/>
  <c r="V446" i="2" s="1"/>
  <c r="V424" i="2"/>
  <c r="V372" i="2"/>
  <c r="V350" i="2"/>
  <c r="U335" i="2"/>
  <c r="V331" i="2"/>
  <c r="V335" i="2" s="1"/>
  <c r="V313" i="2"/>
  <c r="V276" i="2"/>
  <c r="V298" i="2"/>
  <c r="V221" i="2"/>
  <c r="V224" i="2" s="1"/>
  <c r="V202" i="2"/>
  <c r="V165" i="2"/>
  <c r="V187" i="2"/>
  <c r="V91" i="2"/>
  <c r="V72" i="2"/>
  <c r="U69" i="2"/>
  <c r="U31" i="2" s="1"/>
  <c r="T31" i="3" s="1"/>
  <c r="H31" i="3" s="1"/>
  <c r="V47" i="2"/>
  <c r="V69" i="2" s="1"/>
  <c r="V31" i="2" s="1"/>
  <c r="U31" i="3" s="1"/>
  <c r="U73" i="2"/>
  <c r="V51" i="2"/>
  <c r="V73" i="2" s="1"/>
  <c r="V35" i="2" s="1"/>
  <c r="U35" i="3" s="1"/>
  <c r="V9" i="2"/>
  <c r="V12" i="2"/>
  <c r="U16" i="2"/>
  <c r="V15" i="2"/>
  <c r="V34" i="2" l="1"/>
  <c r="U34" i="3" s="1"/>
  <c r="U38" i="3" s="1"/>
  <c r="U51" i="3" s="1"/>
  <c r="S35" i="3"/>
  <c r="S38" i="3" s="1"/>
  <c r="T38" i="2"/>
  <c r="U76" i="2"/>
  <c r="U35" i="2"/>
  <c r="T35" i="3" s="1"/>
  <c r="V54" i="2"/>
  <c r="V76" i="2"/>
  <c r="V16" i="2"/>
  <c r="H35" i="3" l="1"/>
  <c r="V38" i="2"/>
  <c r="U38" i="2"/>
  <c r="S51" i="3"/>
  <c r="T38" i="3"/>
  <c r="H38" i="3" s="1"/>
  <c r="T51" i="3" l="1"/>
  <c r="H51" i="3" s="1"/>
</calcChain>
</file>

<file path=xl/sharedStrings.xml><?xml version="1.0" encoding="utf-8"?>
<sst xmlns="http://schemas.openxmlformats.org/spreadsheetml/2006/main" count="1403" uniqueCount="104">
  <si>
    <t>ZŠ ELIŠKY KRÁSNOHORSKÉ</t>
  </si>
  <si>
    <t>Pořadí opatření</t>
  </si>
  <si>
    <t>Popis opatření</t>
  </si>
  <si>
    <t>Životnost opatření</t>
  </si>
  <si>
    <t>Roční úspora</t>
  </si>
  <si>
    <t>Úspora nákladů celkem za celé období</t>
  </si>
  <si>
    <t>Náklady opatření
(za celé období)</t>
  </si>
  <si>
    <t>Legenda</t>
  </si>
  <si>
    <t>Uchazeč vyplní světle modrá pole</t>
  </si>
  <si>
    <t>Energie celkem</t>
  </si>
  <si>
    <t>z toho:</t>
  </si>
  <si>
    <t>Vody</t>
  </si>
  <si>
    <t>Nákladů celkem (na energii a vodu)</t>
  </si>
  <si>
    <t>Ostatních provozních nákladů</t>
  </si>
  <si>
    <t>Investiční</t>
  </si>
  <si>
    <t>Provozní</t>
  </si>
  <si>
    <t>V případě více opatření zobrazte skryté řádky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</si>
  <si>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</si>
  <si>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</si>
  <si>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</si>
  <si>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</si>
  <si>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</si>
  <si>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</si>
  <si>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</si>
  <si>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</si>
  <si>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</si>
  <si>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</si>
  <si>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ZŠ VOJNOVIČOVA</t>
  </si>
  <si>
    <t>ZŠ MÍROVÁ</t>
  </si>
  <si>
    <t>ZŠ STŘÍBRNICKÁ</t>
  </si>
  <si>
    <t>ZŠ NOVÁ</t>
  </si>
  <si>
    <t>ZŠ ANEŽKY ČESKÉ</t>
  </si>
  <si>
    <t>ZŠ POD VODOJEMEM</t>
  </si>
  <si>
    <t>ZŠ RABASOVA</t>
  </si>
  <si>
    <t>ZŠ NEŠTĚMICKÁ</t>
  </si>
  <si>
    <t>DŮM KULTURY</t>
  </si>
  <si>
    <t>MAGISTRÁT</t>
  </si>
  <si>
    <t>ZŠ VINAŘSKÁ</t>
  </si>
  <si>
    <t>Souhrnná tabulka všech objektů</t>
  </si>
  <si>
    <t>Roky poskytnuté záruky:</t>
  </si>
  <si>
    <t>řádek</t>
  </si>
  <si>
    <t>referenční rok</t>
  </si>
  <si>
    <t>Výchozí referenční spotřeba energie v technických jednotkách a náklady na spotřebu energie v tis. Kč po dobu trvání kontraktu</t>
  </si>
  <si>
    <t>Položka</t>
  </si>
  <si>
    <t>Jednotka</t>
  </si>
  <si>
    <t>Médium</t>
  </si>
  <si>
    <t>Referenční jednotková cena v Kč bez DPH</t>
  </si>
  <si>
    <t>Referenční jednotková cena v Kč s DPH</t>
  </si>
  <si>
    <t>Elektrická energie</t>
  </si>
  <si>
    <t>Teplo</t>
  </si>
  <si>
    <t xml:space="preserve">Vodné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</si>
  <si>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</si>
  <si>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t>Stočné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</si>
  <si>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</si>
  <si>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</si>
  <si>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t>ZŠ Elišky Krásnohorské</t>
  </si>
  <si>
    <t>Elektrická energie (tis. Kč/MWh)</t>
  </si>
  <si>
    <t>Teplo (tis. Kč/MWh)</t>
  </si>
  <si>
    <t>ZŠ Vojnovičova</t>
  </si>
  <si>
    <t>ZŠ Mírová</t>
  </si>
  <si>
    <t>ZŠ Stříbrnická</t>
  </si>
  <si>
    <t>ZŠ Nová</t>
  </si>
  <si>
    <t>ZŠ Anežky České</t>
  </si>
  <si>
    <t>ZŠ Pod Vodojemem</t>
  </si>
  <si>
    <t>ZŠ Rabasova</t>
  </si>
  <si>
    <t>ZŠ Neštěmická</t>
  </si>
  <si>
    <t>Dům kultury</t>
  </si>
  <si>
    <t>Magistrát</t>
  </si>
  <si>
    <t>ZŠ Vinařská</t>
  </si>
  <si>
    <t>Výše nákladů a úspor</t>
  </si>
  <si>
    <t>A - Výchozí referenční spotřeba energie v technických jednotkách a náklady na spotřebu energie v tis. Kč po dobu trvání kontraktu</t>
  </si>
  <si>
    <t>Celkem (A = 5 + 6 + 7 + 8)</t>
  </si>
  <si>
    <t>A</t>
  </si>
  <si>
    <t>B - Zaručená úspora energie v technických jednotkách a zaručená úspora nákladů v tis. Kč po dobu trvání kontraktu</t>
  </si>
  <si>
    <t>Celkem energie (17 = 9 + 10)</t>
  </si>
  <si>
    <t>Celkem (B = 13 + 14 + 15 + 16)</t>
  </si>
  <si>
    <t>B</t>
  </si>
  <si>
    <t>C - Zaručená spotřeba energie v technických jednotkách a náklady na spotřebu energie a ostatní provozní náklady v tis. Kč po dobu trvání kontraktu</t>
  </si>
  <si>
    <t>Celkem (C = 22 + 23 + 24 + 25)</t>
  </si>
  <si>
    <t>C</t>
  </si>
  <si>
    <t>D - Neprovozní náklady na opatření hrazené v jednotlivých letech kontraktu (splátky)</t>
  </si>
  <si>
    <t>Způsobilé výdaje *</t>
  </si>
  <si>
    <t>Nezpůsobilé výdaje *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</si>
  <si>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</si>
  <si>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</si>
  <si>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</si>
  <si>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</si>
  <si>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</si>
  <si>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Celkem (E = 28 + 29 + 30)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</si>
  <si>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</si>
  <si>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</si>
  <si>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</si>
  <si>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</si>
  <si>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</si>
  <si>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</si>
  <si>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</si>
  <si>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146. Výzvy OPŽP 2014 - 2021.</t>
  </si>
  <si>
    <t>Bodové hodnocení</t>
  </si>
  <si>
    <t>Nabídková cena (F)</t>
  </si>
  <si>
    <t>mil. Kč</t>
  </si>
  <si>
    <t>Úspora (B)</t>
  </si>
  <si>
    <t>-</t>
  </si>
  <si>
    <r>
      <t>Vodné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</si>
  <si>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r>
      <t>Stočné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</si>
</sst>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  <charset val="238"/>
    </font>
    <font>
      <b/>
      <sz val="9"/>
      <color theme="0"/>
      <name val="Open Sans"/>
      <family val="2"/>
      <charset val="238"/>
    </font>
    <font>
      <b/>
      <sz val="12"/>
      <color theme="0"/>
      <name val="Open Sans"/>
      <family val="2"/>
      <charset val="238"/>
    </font>
    <font>
      <sz val="9"/>
      <color theme="1"/>
      <name val="Open Sans"/>
      <family val="2"/>
      <charset val="238"/>
    </font>
    <font>
      <b/>
      <sz val="8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u/>
      <sz val="11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14"/>
      <color theme="0"/>
      <name val="Open Sans"/>
      <family val="2"/>
      <charset val="238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b/>
      <sz val="8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956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44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5" fillId="7" borderId="1" xfId="0" applyFont="1" applyFill="1" applyBorder="1" applyAlignment="1">
      <alignment horizontal="center" vertical="center"/>
    </xf>
    <xf numFmtId="1" fontId="5" fillId="7" borderId="1" xfId="0" applyNumberFormat="1" applyFont="1" applyFill="1" applyBorder="1" applyAlignment="1">
      <alignment horizontal="center"/>
    </xf>
    <xf numFmtId="1" fontId="11" fillId="7" borderId="1" xfId="0" applyNumberFormat="1" applyFont="1" applyFill="1" applyBorder="1"/>
    <xf numFmtId="1" fontId="11" fillId="7" borderId="1" xfId="0" applyNumberFormat="1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horizontal="right"/>
    </xf>
    <xf numFmtId="0" fontId="0" fillId="9" borderId="0" xfId="0" applyFill="1"/>
    <xf numFmtId="0" fontId="1" fillId="9" borderId="0" xfId="0" applyFont="1" applyFill="1"/>
    <xf numFmtId="0" fontId="13" fillId="9" borderId="1" xfId="0" applyFont="1" applyFill="1" applyBorder="1"/>
    <xf numFmtId="0" fontId="2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/>
    </xf>
    <xf numFmtId="3" fontId="6" fillId="9" borderId="0" xfId="0" applyNumberFormat="1" applyFont="1" applyFill="1"/>
    <xf numFmtId="3" fontId="6" fillId="4" borderId="1" xfId="0" applyNumberFormat="1" applyFont="1" applyFill="1" applyBorder="1" applyAlignment="1">
      <alignment horizontal="right" vertical="center"/>
    </xf>
    <xf numFmtId="3" fontId="6" fillId="4" borderId="1" xfId="0" applyNumberFormat="1" applyFont="1" applyFill="1" applyBorder="1" applyAlignment="1">
      <alignment horizontal="center" vertical="center"/>
    </xf>
    <xf numFmtId="4" fontId="6" fillId="9" borderId="0" xfId="0" applyNumberFormat="1" applyFont="1" applyFill="1"/>
    <xf numFmtId="3" fontId="5" fillId="2" borderId="1" xfId="0" applyNumberFormat="1" applyFont="1" applyFill="1" applyBorder="1" applyAlignment="1">
      <alignment horizontal="center" vertical="center"/>
    </xf>
    <xf numFmtId="0" fontId="15" fillId="9" borderId="0" xfId="0" applyFont="1" applyFill="1"/>
    <xf numFmtId="3" fontId="6" fillId="3" borderId="1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right" vertical="center"/>
    </xf>
    <xf numFmtId="1" fontId="6" fillId="9" borderId="0" xfId="0" applyNumberFormat="1" applyFont="1" applyFill="1"/>
    <xf numFmtId="3" fontId="8" fillId="9" borderId="0" xfId="0" applyNumberFormat="1" applyFont="1" applyFill="1"/>
    <xf numFmtId="4" fontId="8" fillId="9" borderId="0" xfId="0" applyNumberFormat="1" applyFont="1" applyFill="1"/>
    <xf numFmtId="0" fontId="17" fillId="9" borderId="0" xfId="0" applyFont="1" applyFill="1" applyAlignment="1">
      <alignment horizontal="center"/>
    </xf>
    <xf numFmtId="0" fontId="15" fillId="9" borderId="1" xfId="0" applyFont="1" applyFill="1" applyBorder="1"/>
    <xf numFmtId="0" fontId="5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3" fontId="11" fillId="7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right" vertical="center"/>
    </xf>
    <xf numFmtId="3" fontId="15" fillId="9" borderId="1" xfId="0" applyNumberFormat="1" applyFont="1" applyFill="1" applyBorder="1"/>
    <xf numFmtId="3" fontId="8" fillId="9" borderId="1" xfId="0" applyNumberFormat="1" applyFont="1" applyFill="1" applyBorder="1" applyAlignment="1">
      <alignment horizontal="center"/>
    </xf>
    <xf numFmtId="0" fontId="15" fillId="9" borderId="1" xfId="0" applyFont="1" applyFill="1" applyBorder="1" applyAlignment="1">
      <alignment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3" fontId="15" fillId="9" borderId="1" xfId="0" applyNumberFormat="1" applyFont="1" applyFill="1" applyBorder="1" applyAlignment="1">
      <alignment vertical="center"/>
    </xf>
    <xf numFmtId="3" fontId="8" fillId="9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vertical="center"/>
    </xf>
    <xf numFmtId="3" fontId="5" fillId="7" borderId="1" xfId="0" applyNumberFormat="1" applyFont="1" applyFill="1" applyBorder="1" applyAlignment="1">
      <alignment vertical="center"/>
    </xf>
    <xf numFmtId="3" fontId="11" fillId="7" borderId="1" xfId="0" applyNumberFormat="1" applyFont="1" applyFill="1" applyBorder="1" applyAlignment="1">
      <alignment vertical="center"/>
    </xf>
    <xf numFmtId="0" fontId="1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vertical="center"/>
    </xf>
    <xf numFmtId="3" fontId="6" fillId="7" borderId="1" xfId="0" applyNumberFormat="1" applyFont="1" applyFill="1" applyBorder="1" applyAlignment="1">
      <alignment vertical="center"/>
    </xf>
    <xf numFmtId="3" fontId="11" fillId="7" borderId="5" xfId="0" applyNumberFormat="1" applyFont="1" applyFill="1" applyBorder="1" applyAlignment="1">
      <alignment vertical="center"/>
    </xf>
    <xf numFmtId="3" fontId="6" fillId="10" borderId="1" xfId="0" applyNumberFormat="1" applyFont="1" applyFill="1" applyBorder="1" applyAlignment="1">
      <alignment horizontal="right" vertical="center"/>
    </xf>
    <xf numFmtId="4" fontId="6" fillId="10" borderId="1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8" fillId="7" borderId="1" xfId="0" applyFont="1" applyFill="1" applyBorder="1" applyAlignment="1">
      <alignment vertical="center"/>
    </xf>
    <xf numFmtId="3" fontId="6" fillId="9" borderId="0" xfId="0" applyNumberFormat="1" applyFont="1" applyFill="1" applyAlignment="1">
      <alignment vertical="center"/>
    </xf>
    <xf numFmtId="4" fontId="11" fillId="7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9" borderId="0" xfId="0" applyNumberFormat="1" applyFont="1" applyFill="1" applyAlignment="1">
      <alignment vertical="center"/>
    </xf>
    <xf numFmtId="1" fontId="6" fillId="9" borderId="0" xfId="0" applyNumberFormat="1" applyFont="1" applyFill="1" applyAlignment="1">
      <alignment vertical="center"/>
    </xf>
    <xf numFmtId="1" fontId="5" fillId="7" borderId="1" xfId="0" applyNumberFormat="1" applyFont="1" applyFill="1" applyBorder="1" applyAlignment="1">
      <alignment horizontal="center" vertical="center"/>
    </xf>
    <xf numFmtId="1" fontId="11" fillId="7" borderId="1" xfId="0" applyNumberFormat="1" applyFont="1" applyFill="1" applyBorder="1" applyAlignment="1">
      <alignment vertical="center"/>
    </xf>
    <xf numFmtId="1" fontId="11" fillId="7" borderId="1" xfId="0" applyNumberFormat="1" applyFont="1" applyFill="1" applyBorder="1" applyAlignment="1">
      <alignment horizontal="center" vertical="center"/>
    </xf>
    <xf numFmtId="4" fontId="8" fillId="9" borderId="0" xfId="0" applyNumberFormat="1" applyFont="1" applyFill="1" applyAlignment="1">
      <alignment vertical="center"/>
    </xf>
    <xf numFmtId="3" fontId="8" fillId="9" borderId="0" xfId="0" applyNumberFormat="1" applyFont="1" applyFill="1" applyAlignment="1">
      <alignment vertical="center"/>
    </xf>
    <xf numFmtId="4" fontId="15" fillId="9" borderId="0" xfId="0" applyNumberFormat="1" applyFont="1" applyFill="1" applyAlignment="1">
      <alignment vertical="center"/>
    </xf>
    <xf numFmtId="1" fontId="5" fillId="7" borderId="1" xfId="0" applyNumberFormat="1" applyFont="1" applyFill="1" applyBorder="1" applyAlignment="1">
      <alignment horizontal="right" vertical="center"/>
    </xf>
    <xf numFmtId="0" fontId="6" fillId="10" borderId="0" xfId="0" applyFont="1" applyFill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" fillId="7" borderId="3" xfId="0" applyFont="1" applyFill="1" applyBorder="1"/>
    <xf numFmtId="0" fontId="1" fillId="7" borderId="4" xfId="0" applyFont="1" applyFill="1" applyBorder="1"/>
    <xf numFmtId="0" fontId="1" fillId="7" borderId="5" xfId="0" applyFont="1" applyFill="1" applyBorder="1"/>
    <xf numFmtId="0" fontId="10" fillId="9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4" fillId="9" borderId="0" xfId="0" applyFont="1" applyFill="1" applyAlignment="1">
      <alignment horizontal="center"/>
    </xf>
    <xf numFmtId="3" fontId="6" fillId="4" borderId="6" xfId="0" applyNumberFormat="1" applyFont="1" applyFill="1" applyBorder="1" applyAlignment="1">
      <alignment vertical="center"/>
    </xf>
    <xf numFmtId="3" fontId="6" fillId="4" borderId="7" xfId="0" applyNumberFormat="1" applyFont="1" applyFill="1" applyBorder="1" applyAlignment="1">
      <alignment vertical="center"/>
    </xf>
    <xf numFmtId="3" fontId="2" fillId="6" borderId="1" xfId="0" applyNumberFormat="1" applyFont="1" applyFill="1" applyBorder="1" applyAlignment="1">
      <alignment vertical="center"/>
    </xf>
    <xf numFmtId="3" fontId="11" fillId="7" borderId="3" xfId="0" applyNumberFormat="1" applyFont="1" applyFill="1" applyBorder="1" applyAlignment="1">
      <alignment vertical="center"/>
    </xf>
    <xf numFmtId="3" fontId="11" fillId="7" borderId="4" xfId="0" applyNumberFormat="1" applyFont="1" applyFill="1" applyBorder="1" applyAlignment="1">
      <alignment vertical="center"/>
    </xf>
    <xf numFmtId="3" fontId="11" fillId="7" borderId="5" xfId="0" applyNumberFormat="1" applyFont="1" applyFill="1" applyBorder="1" applyAlignment="1">
      <alignment vertical="center"/>
    </xf>
    <xf numFmtId="3" fontId="5" fillId="9" borderId="8" xfId="0" applyNumberFormat="1" applyFont="1" applyFill="1" applyBorder="1" applyAlignment="1">
      <alignment horizontal="center" vertical="center"/>
    </xf>
    <xf numFmtId="3" fontId="5" fillId="9" borderId="2" xfId="0" applyNumberFormat="1" applyFont="1" applyFill="1" applyBorder="1" applyAlignment="1">
      <alignment horizontal="center" vertical="center"/>
    </xf>
    <xf numFmtId="3" fontId="5" fillId="9" borderId="9" xfId="0" applyNumberFormat="1" applyFont="1" applyFill="1" applyBorder="1" applyAlignment="1">
      <alignment horizontal="center" vertical="center"/>
    </xf>
    <xf numFmtId="3" fontId="5" fillId="9" borderId="11" xfId="0" applyNumberFormat="1" applyFont="1" applyFill="1" applyBorder="1" applyAlignment="1">
      <alignment horizontal="center" vertical="center"/>
    </xf>
    <xf numFmtId="3" fontId="5" fillId="9" borderId="10" xfId="0" applyNumberFormat="1" applyFont="1" applyFill="1" applyBorder="1" applyAlignment="1">
      <alignment horizontal="center" vertical="center"/>
    </xf>
    <xf numFmtId="3" fontId="5" fillId="9" borderId="12" xfId="0" applyNumberFormat="1" applyFont="1" applyFill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 wrapText="1"/>
    </xf>
    <xf numFmtId="3" fontId="12" fillId="8" borderId="8" xfId="0" applyNumberFormat="1" applyFont="1" applyFill="1" applyBorder="1" applyAlignment="1">
      <alignment horizontal="center" vertical="center"/>
    </xf>
    <xf numFmtId="3" fontId="12" fillId="8" borderId="2" xfId="0" applyNumberFormat="1" applyFont="1" applyFill="1" applyBorder="1" applyAlignment="1">
      <alignment horizontal="center" vertical="center"/>
    </xf>
    <xf numFmtId="3" fontId="12" fillId="8" borderId="9" xfId="0" applyNumberFormat="1" applyFont="1" applyFill="1" applyBorder="1" applyAlignment="1">
      <alignment horizontal="center" vertical="center"/>
    </xf>
    <xf numFmtId="3" fontId="12" fillId="8" borderId="11" xfId="0" applyNumberFormat="1" applyFont="1" applyFill="1" applyBorder="1" applyAlignment="1">
      <alignment horizontal="center" vertical="center"/>
    </xf>
    <xf numFmtId="3" fontId="12" fillId="8" borderId="10" xfId="0" applyNumberFormat="1" applyFont="1" applyFill="1" applyBorder="1" applyAlignment="1">
      <alignment horizontal="center" vertical="center"/>
    </xf>
    <xf numFmtId="3" fontId="12" fillId="8" borderId="12" xfId="0" applyNumberFormat="1" applyFont="1" applyFill="1" applyBorder="1" applyAlignment="1">
      <alignment horizontal="center" vertical="center"/>
    </xf>
    <xf numFmtId="3" fontId="2" fillId="8" borderId="1" xfId="0" applyNumberFormat="1" applyFont="1" applyFill="1" applyBorder="1" applyAlignment="1">
      <alignment vertical="center"/>
    </xf>
    <xf numFmtId="0" fontId="17" fillId="9" borderId="8" xfId="0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/>
    </xf>
    <xf numFmtId="0" fontId="17" fillId="9" borderId="9" xfId="0" applyFont="1" applyFill="1" applyBorder="1" applyAlignment="1">
      <alignment horizontal="center"/>
    </xf>
    <xf numFmtId="0" fontId="6" fillId="10" borderId="11" xfId="0" applyFont="1" applyFill="1" applyBorder="1" applyAlignment="1">
      <alignment horizontal="center"/>
    </xf>
    <xf numFmtId="0" fontId="6" fillId="10" borderId="10" xfId="0" applyFont="1" applyFill="1" applyBorder="1" applyAlignment="1">
      <alignment horizontal="center"/>
    </xf>
    <xf numFmtId="0" fontId="6" fillId="10" borderId="12" xfId="0" applyFont="1" applyFill="1" applyBorder="1" applyAlignment="1">
      <alignment horizontal="center"/>
    </xf>
    <xf numFmtId="3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3" fontId="5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15" fillId="9" borderId="8" xfId="0" applyFont="1" applyFill="1" applyBorder="1" applyAlignment="1">
      <alignment vertical="center"/>
    </xf>
    <xf numFmtId="0" fontId="15" fillId="9" borderId="2" xfId="0" applyFont="1" applyFill="1" applyBorder="1" applyAlignment="1">
      <alignment vertical="center"/>
    </xf>
    <xf numFmtId="0" fontId="15" fillId="9" borderId="9" xfId="0" applyFont="1" applyFill="1" applyBorder="1" applyAlignment="1">
      <alignment vertical="center"/>
    </xf>
    <xf numFmtId="0" fontId="15" fillId="9" borderId="13" xfId="0" applyFont="1" applyFill="1" applyBorder="1" applyAlignment="1">
      <alignment vertical="center"/>
    </xf>
    <xf numFmtId="0" fontId="15" fillId="9" borderId="0" xfId="0" applyFont="1" applyFill="1" applyAlignment="1">
      <alignment vertical="center"/>
    </xf>
    <xf numFmtId="0" fontId="15" fillId="9" borderId="14" xfId="0" applyFont="1" applyFill="1" applyBorder="1" applyAlignment="1">
      <alignment vertical="center"/>
    </xf>
    <xf numFmtId="0" fontId="15" fillId="9" borderId="11" xfId="0" applyFont="1" applyFill="1" applyBorder="1" applyAlignment="1">
      <alignment vertical="center"/>
    </xf>
    <xf numFmtId="0" fontId="15" fillId="9" borderId="10" xfId="0" applyFont="1" applyFill="1" applyBorder="1" applyAlignment="1">
      <alignment vertical="center"/>
    </xf>
    <xf numFmtId="0" fontId="15" fillId="9" borderId="12" xfId="0" applyFont="1" applyFill="1" applyBorder="1" applyAlignment="1">
      <alignment vertical="center"/>
    </xf>
    <xf numFmtId="0" fontId="18" fillId="9" borderId="1" xfId="0" applyFont="1" applyFill="1" applyBorder="1" applyAlignment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3" fontId="12" fillId="8" borderId="1" xfId="0" applyNumberFormat="1" applyFont="1" applyFill="1" applyBorder="1" applyAlignment="1">
      <alignment horizontal="center" vertical="center"/>
    </xf>
    <xf numFmtId="1" fontId="11" fillId="7" borderId="3" xfId="0" applyNumberFormat="1" applyFont="1" applyFill="1" applyBorder="1" applyAlignment="1">
      <alignment horizontal="center"/>
    </xf>
    <xf numFmtId="1" fontId="11" fillId="7" borderId="5" xfId="0" applyNumberFormat="1" applyFont="1" applyFill="1" applyBorder="1" applyAlignment="1">
      <alignment horizontal="center"/>
    </xf>
    <xf numFmtId="3" fontId="6" fillId="4" borderId="15" xfId="0" applyNumberFormat="1" applyFont="1" applyFill="1" applyBorder="1" applyAlignment="1">
      <alignment vertical="center"/>
    </xf>
    <xf numFmtId="3" fontId="2" fillId="6" borderId="3" xfId="0" applyNumberFormat="1" applyFont="1" applyFill="1" applyBorder="1" applyAlignment="1">
      <alignment vertical="center"/>
    </xf>
    <xf numFmtId="3" fontId="2" fillId="6" borderId="4" xfId="0" applyNumberFormat="1" applyFont="1" applyFill="1" applyBorder="1" applyAlignment="1">
      <alignment vertical="center"/>
    </xf>
    <xf numFmtId="3" fontId="2" fillId="6" borderId="5" xfId="0" applyNumberFormat="1" applyFont="1" applyFill="1" applyBorder="1" applyAlignment="1">
      <alignment vertical="center"/>
    </xf>
    <xf numFmtId="4" fontId="2" fillId="8" borderId="6" xfId="0" applyNumberFormat="1" applyFont="1" applyFill="1" applyBorder="1" applyAlignment="1">
      <alignment horizontal="center" vertical="center" wrapText="1"/>
    </xf>
    <xf numFmtId="4" fontId="2" fillId="8" borderId="15" xfId="0" applyNumberFormat="1" applyFont="1" applyFill="1" applyBorder="1" applyAlignment="1">
      <alignment horizontal="center" vertical="center" wrapText="1"/>
    </xf>
    <xf numFmtId="3" fontId="2" fillId="8" borderId="3" xfId="0" applyNumberFormat="1" applyFont="1" applyFill="1" applyBorder="1" applyAlignment="1">
      <alignment vertical="center"/>
    </xf>
    <xf numFmtId="3" fontId="2" fillId="8" borderId="4" xfId="0" applyNumberFormat="1" applyFont="1" applyFill="1" applyBorder="1" applyAlignment="1">
      <alignment vertical="center"/>
    </xf>
    <xf numFmtId="3" fontId="2" fillId="8" borderId="5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9565"/>
      <color rgb="FF006443"/>
      <color rgb="FFACE3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Nová šablona">
      <a:dk1>
        <a:sysClr val="windowText" lastClr="000000"/>
      </a:dk1>
      <a:lt1>
        <a:sysClr val="window" lastClr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0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52"/>
  <sheetViews>
    <sheetView zoomScaleNormal="100" workbookViewId="0">
      <selection activeCell="L242" sqref="L242"/>
    </sheetView>
  </sheetViews>
  <sheetFormatPr defaultColWidth="8.77734375" defaultRowHeight="15.6" x14ac:dyDescent="0.35"/>
  <cols>
    <col min="1" max="1" width="3.21875" style="8" customWidth="1"/>
    <col min="2" max="2" width="8.77734375" style="8"/>
    <col min="3" max="3" width="45" style="8" customWidth="1"/>
    <col min="4" max="7" width="8.77734375" style="8"/>
    <col min="8" max="10" width="0" style="8" hidden="1" customWidth="1"/>
    <col min="11" max="19" width="8.77734375" style="8"/>
    <col min="20" max="20" width="6" style="8" customWidth="1"/>
    <col min="21" max="21" width="15" style="8" customWidth="1"/>
    <col min="22" max="16384" width="8.77734375" style="8"/>
  </cols>
  <sheetData>
    <row r="1" spans="2:21" ht="12" customHeight="1" x14ac:dyDescent="0.35"/>
    <row r="2" spans="2:21" x14ac:dyDescent="0.35">
      <c r="B2" s="77" t="s">
        <v>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2:21" x14ac:dyDescent="0.35"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2:21" ht="16.5" customHeight="1" x14ac:dyDescent="0.35">
      <c r="B4" s="76" t="s">
        <v>1</v>
      </c>
      <c r="C4" s="76" t="s">
        <v>2</v>
      </c>
      <c r="D4" s="76" t="s">
        <v>3</v>
      </c>
      <c r="E4" s="76" t="s">
        <v>4</v>
      </c>
      <c r="F4" s="76"/>
      <c r="G4" s="76"/>
      <c r="H4" s="76"/>
      <c r="I4" s="76"/>
      <c r="J4" s="76"/>
      <c r="K4" s="76"/>
      <c r="L4" s="76"/>
      <c r="M4" s="76"/>
      <c r="N4" s="76" t="s">
        <v>5</v>
      </c>
      <c r="O4" s="76" t="s">
        <v>6</v>
      </c>
      <c r="P4" s="76"/>
      <c r="R4" s="74" t="s">
        <v>7</v>
      </c>
      <c r="S4" s="74"/>
      <c r="T4" s="74"/>
      <c r="U4" s="74"/>
    </row>
    <row r="5" spans="2:21" ht="14.55" customHeight="1" x14ac:dyDescent="0.35"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R5" s="75" t="s">
        <v>8</v>
      </c>
      <c r="S5" s="75"/>
      <c r="T5" s="75"/>
      <c r="U5" s="75"/>
    </row>
    <row r="6" spans="2:21" x14ac:dyDescent="0.35">
      <c r="B6" s="76"/>
      <c r="C6" s="76"/>
      <c r="D6" s="76"/>
      <c r="E6" s="76" t="s">
        <v>9</v>
      </c>
      <c r="F6" s="76" t="s">
        <v>10</v>
      </c>
      <c r="G6" s="76"/>
      <c r="H6" s="76"/>
      <c r="I6" s="76"/>
      <c r="J6" s="76"/>
      <c r="K6" s="76" t="s">
        <v>11</v>
      </c>
      <c r="L6" s="76" t="s">
        <v>12</v>
      </c>
      <c r="M6" s="76" t="s">
        <v>13</v>
      </c>
      <c r="N6" s="76"/>
      <c r="O6" s="76" t="s">
        <v>14</v>
      </c>
      <c r="P6" s="76" t="s">
        <v>15</v>
      </c>
      <c r="R6" s="78" t="s">
        <v>16</v>
      </c>
      <c r="S6" s="78"/>
      <c r="T6" s="78"/>
      <c r="U6" s="78"/>
    </row>
    <row r="7" spans="2:21" x14ac:dyDescent="0.35">
      <c r="B7" s="76"/>
      <c r="C7" s="76"/>
      <c r="D7" s="76"/>
      <c r="E7" s="76"/>
      <c r="F7" s="76" t="s">
        <v>17</v>
      </c>
      <c r="G7" s="76" t="s">
        <v>18</v>
      </c>
      <c r="H7" s="76" t="s">
        <v>19</v>
      </c>
      <c r="I7" s="76"/>
      <c r="J7" s="76"/>
      <c r="K7" s="76"/>
      <c r="L7" s="76"/>
      <c r="M7" s="76"/>
      <c r="N7" s="76"/>
      <c r="O7" s="76"/>
      <c r="P7" s="76"/>
      <c r="R7" s="7"/>
      <c r="S7" s="7"/>
      <c r="T7" s="7"/>
    </row>
    <row r="8" spans="2:21" ht="40.049999999999997" customHeight="1" x14ac:dyDescent="0.35"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</row>
    <row r="9" spans="2:21" x14ac:dyDescent="0.35">
      <c r="B9" s="76"/>
      <c r="C9" s="76"/>
      <c r="D9" s="11" t="s">
        <v>20</v>
      </c>
      <c r="E9" s="11" t="s">
        <v>21</v>
      </c>
      <c r="F9" s="11" t="s">
        <v>21</v>
      </c>
      <c r="G9" s="11" t="s">
        <v>21</v>
      </c>
      <c r="H9" s="11" t="s">
        <v>22</v>
      </c>
      <c r="I9" s="11" t="s">
        <v>23</v>
      </c>
      <c r="J9" s="11"/>
      <c r="K9" s="11" t="s">
        <v>24</v>
      </c>
      <c r="L9" s="11" t="s">
        <v>25</v>
      </c>
      <c r="M9" s="11" t="s">
        <v>25</v>
      </c>
      <c r="N9" s="11" t="str">
        <f>M9</f>
        <v>tis. Kč</v>
      </c>
      <c r="O9" s="11" t="str">
        <f>N9</f>
        <v>tis. Kč</v>
      </c>
      <c r="P9" s="11" t="str">
        <f>O9</f>
        <v>tis. Kč</v>
      </c>
    </row>
    <row r="10" spans="2:21" ht="15" customHeight="1" x14ac:dyDescent="0.35">
      <c r="B10" s="2">
        <v>1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/>
      <c r="O10" s="12"/>
      <c r="P10" s="12"/>
    </row>
    <row r="11" spans="2:21" ht="15" customHeight="1" x14ac:dyDescent="0.35">
      <c r="B11" s="2">
        <v>2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2"/>
      <c r="P11" s="12"/>
    </row>
    <row r="12" spans="2:21" ht="15" customHeight="1" x14ac:dyDescent="0.35">
      <c r="B12" s="2">
        <v>3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  <c r="O12" s="12"/>
      <c r="P12" s="12"/>
    </row>
    <row r="13" spans="2:21" ht="15" customHeight="1" x14ac:dyDescent="0.35">
      <c r="B13" s="2">
        <v>4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  <c r="O13" s="12"/>
      <c r="P13" s="12"/>
    </row>
    <row r="14" spans="2:21" ht="15" customHeight="1" x14ac:dyDescent="0.35">
      <c r="B14" s="2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3"/>
      <c r="O14" s="12"/>
      <c r="P14" s="12"/>
    </row>
    <row r="15" spans="2:21" ht="15" hidden="1" customHeight="1" x14ac:dyDescent="0.35">
      <c r="B15" s="2">
        <v>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  <c r="P15" s="12"/>
    </row>
    <row r="16" spans="2:21" ht="15" hidden="1" customHeight="1" x14ac:dyDescent="0.35">
      <c r="B16" s="2">
        <v>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  <c r="O16" s="12"/>
      <c r="P16" s="12"/>
    </row>
    <row r="17" spans="2:16" ht="15" hidden="1" customHeight="1" x14ac:dyDescent="0.35">
      <c r="B17" s="2">
        <v>8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/>
      <c r="O17" s="12"/>
      <c r="P17" s="12"/>
    </row>
    <row r="18" spans="2:16" ht="15" hidden="1" customHeight="1" x14ac:dyDescent="0.35">
      <c r="B18" s="2">
        <v>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3"/>
      <c r="O18" s="12"/>
      <c r="P18" s="12"/>
    </row>
    <row r="19" spans="2:16" ht="15" hidden="1" customHeight="1" x14ac:dyDescent="0.35">
      <c r="B19" s="2">
        <v>10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/>
      <c r="O19" s="12"/>
      <c r="P19" s="12"/>
    </row>
    <row r="20" spans="2:16" x14ac:dyDescent="0.35">
      <c r="B20" s="70" t="s">
        <v>26</v>
      </c>
      <c r="C20" s="70"/>
      <c r="D20" s="70"/>
      <c r="E20" s="10">
        <f t="shared" ref="E20:P20" si="0">SUM(E10:E19)</f>
        <v>0</v>
      </c>
      <c r="F20" s="10">
        <f t="shared" si="0"/>
        <v>0</v>
      </c>
      <c r="G20" s="10">
        <f t="shared" si="0"/>
        <v>0</v>
      </c>
      <c r="H20" s="10">
        <f t="shared" si="0"/>
        <v>0</v>
      </c>
      <c r="I20" s="10">
        <f t="shared" si="0"/>
        <v>0</v>
      </c>
      <c r="J20" s="10">
        <f t="shared" si="0"/>
        <v>0</v>
      </c>
      <c r="K20" s="10">
        <f t="shared" si="0"/>
        <v>0</v>
      </c>
      <c r="L20" s="10">
        <f t="shared" si="0"/>
        <v>0</v>
      </c>
      <c r="M20" s="10">
        <f t="shared" si="0"/>
        <v>0</v>
      </c>
      <c r="N20" s="10">
        <f t="shared" si="0"/>
        <v>0</v>
      </c>
      <c r="O20" s="10">
        <f t="shared" si="0"/>
        <v>0</v>
      </c>
      <c r="P20" s="10">
        <f t="shared" si="0"/>
        <v>0</v>
      </c>
    </row>
    <row r="21" spans="2:16" x14ac:dyDescent="0.35">
      <c r="B21" s="71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3"/>
      <c r="O21" s="70">
        <f>O20+P20</f>
        <v>0</v>
      </c>
      <c r="P21" s="70"/>
    </row>
    <row r="23" spans="2:16" x14ac:dyDescent="0.35">
      <c r="B23" s="77" t="s">
        <v>27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</row>
    <row r="24" spans="2:16" x14ac:dyDescent="0.35"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</row>
    <row r="25" spans="2:16" x14ac:dyDescent="0.35">
      <c r="B25" s="76" t="s">
        <v>1</v>
      </c>
      <c r="C25" s="76" t="s">
        <v>2</v>
      </c>
      <c r="D25" s="76" t="s">
        <v>3</v>
      </c>
      <c r="E25" s="76" t="s">
        <v>4</v>
      </c>
      <c r="F25" s="76"/>
      <c r="G25" s="76"/>
      <c r="H25" s="76"/>
      <c r="I25" s="76"/>
      <c r="J25" s="76"/>
      <c r="K25" s="76"/>
      <c r="L25" s="76"/>
      <c r="M25" s="76"/>
      <c r="N25" s="76" t="s">
        <v>5</v>
      </c>
      <c r="O25" s="76" t="s">
        <v>6</v>
      </c>
      <c r="P25" s="76"/>
    </row>
    <row r="26" spans="2:16" x14ac:dyDescent="0.35"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</row>
    <row r="27" spans="2:16" x14ac:dyDescent="0.35">
      <c r="B27" s="76"/>
      <c r="C27" s="76"/>
      <c r="D27" s="76"/>
      <c r="E27" s="76" t="s">
        <v>9</v>
      </c>
      <c r="F27" s="76" t="s">
        <v>10</v>
      </c>
      <c r="G27" s="76"/>
      <c r="H27" s="76"/>
      <c r="I27" s="76"/>
      <c r="J27" s="76"/>
      <c r="K27" s="76" t="s">
        <v>11</v>
      </c>
      <c r="L27" s="76" t="s">
        <v>12</v>
      </c>
      <c r="M27" s="76" t="s">
        <v>13</v>
      </c>
      <c r="N27" s="76"/>
      <c r="O27" s="76" t="s">
        <v>14</v>
      </c>
      <c r="P27" s="76" t="s">
        <v>15</v>
      </c>
    </row>
    <row r="28" spans="2:16" x14ac:dyDescent="0.35">
      <c r="B28" s="76"/>
      <c r="C28" s="76"/>
      <c r="D28" s="76"/>
      <c r="E28" s="76"/>
      <c r="F28" s="76" t="s">
        <v>17</v>
      </c>
      <c r="G28" s="76" t="s">
        <v>18</v>
      </c>
      <c r="H28" s="76" t="s">
        <v>19</v>
      </c>
      <c r="I28" s="76"/>
      <c r="J28" s="76"/>
      <c r="K28" s="76"/>
      <c r="L28" s="76"/>
      <c r="M28" s="76"/>
      <c r="N28" s="76"/>
      <c r="O28" s="76"/>
      <c r="P28" s="76"/>
    </row>
    <row r="29" spans="2:16" x14ac:dyDescent="0.35"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</row>
    <row r="30" spans="2:16" x14ac:dyDescent="0.35">
      <c r="B30" s="76"/>
      <c r="C30" s="76"/>
      <c r="D30" s="11" t="s">
        <v>20</v>
      </c>
      <c r="E30" s="11" t="s">
        <v>21</v>
      </c>
      <c r="F30" s="11" t="s">
        <v>21</v>
      </c>
      <c r="G30" s="11" t="s">
        <v>21</v>
      </c>
      <c r="H30" s="11" t="s">
        <v>22</v>
      </c>
      <c r="I30" s="11" t="s">
        <v>23</v>
      </c>
      <c r="J30" s="11"/>
      <c r="K30" s="11" t="s">
        <v>24</v>
      </c>
      <c r="L30" s="11" t="s">
        <v>25</v>
      </c>
      <c r="M30" s="11" t="s">
        <v>25</v>
      </c>
      <c r="N30" s="11" t="str">
        <f>M30</f>
        <v>tis. Kč</v>
      </c>
      <c r="O30" s="11" t="str">
        <f>N30</f>
        <v>tis. Kč</v>
      </c>
      <c r="P30" s="11" t="str">
        <f>O30</f>
        <v>tis. Kč</v>
      </c>
    </row>
    <row r="31" spans="2:16" ht="15" customHeight="1" x14ac:dyDescent="0.35">
      <c r="B31" s="2">
        <v>1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3"/>
      <c r="O31" s="12"/>
      <c r="P31" s="12"/>
    </row>
    <row r="32" spans="2:16" ht="15" customHeight="1" x14ac:dyDescent="0.35">
      <c r="B32" s="2">
        <v>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/>
      <c r="O32" s="12"/>
      <c r="P32" s="12"/>
    </row>
    <row r="33" spans="2:16" ht="15" customHeight="1" x14ac:dyDescent="0.35">
      <c r="B33" s="2">
        <v>3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3"/>
      <c r="O33" s="12"/>
      <c r="P33" s="12"/>
    </row>
    <row r="34" spans="2:16" ht="15" customHeight="1" x14ac:dyDescent="0.35">
      <c r="B34" s="2">
        <v>4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2"/>
      <c r="P34" s="12"/>
    </row>
    <row r="35" spans="2:16" ht="15" customHeight="1" x14ac:dyDescent="0.35">
      <c r="B35" s="2">
        <v>5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3"/>
      <c r="O35" s="12"/>
      <c r="P35" s="12"/>
    </row>
    <row r="36" spans="2:16" ht="15" hidden="1" customHeight="1" x14ac:dyDescent="0.35">
      <c r="B36" s="2">
        <v>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3"/>
      <c r="O36" s="12"/>
      <c r="P36" s="12"/>
    </row>
    <row r="37" spans="2:16" ht="15" hidden="1" customHeight="1" x14ac:dyDescent="0.35">
      <c r="B37" s="2">
        <v>7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3"/>
      <c r="O37" s="12"/>
      <c r="P37" s="12"/>
    </row>
    <row r="38" spans="2:16" ht="15" hidden="1" customHeight="1" x14ac:dyDescent="0.35">
      <c r="B38" s="2">
        <v>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3"/>
      <c r="O38" s="12"/>
      <c r="P38" s="12"/>
    </row>
    <row r="39" spans="2:16" ht="15" hidden="1" customHeight="1" x14ac:dyDescent="0.35">
      <c r="B39" s="2">
        <v>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3"/>
      <c r="O39" s="12"/>
      <c r="P39" s="12"/>
    </row>
    <row r="40" spans="2:16" ht="15" hidden="1" customHeight="1" x14ac:dyDescent="0.35">
      <c r="B40" s="2">
        <v>10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3"/>
      <c r="O40" s="12"/>
      <c r="P40" s="12"/>
    </row>
    <row r="41" spans="2:16" x14ac:dyDescent="0.35">
      <c r="B41" s="70" t="s">
        <v>26</v>
      </c>
      <c r="C41" s="70"/>
      <c r="D41" s="70"/>
      <c r="E41" s="10">
        <f t="shared" ref="E41:P41" si="1">SUM(E31:E40)</f>
        <v>0</v>
      </c>
      <c r="F41" s="10">
        <f t="shared" si="1"/>
        <v>0</v>
      </c>
      <c r="G41" s="10">
        <f t="shared" si="1"/>
        <v>0</v>
      </c>
      <c r="H41" s="10">
        <f t="shared" si="1"/>
        <v>0</v>
      </c>
      <c r="I41" s="10">
        <f t="shared" si="1"/>
        <v>0</v>
      </c>
      <c r="J41" s="10">
        <f t="shared" si="1"/>
        <v>0</v>
      </c>
      <c r="K41" s="10">
        <f t="shared" si="1"/>
        <v>0</v>
      </c>
      <c r="L41" s="10">
        <f t="shared" si="1"/>
        <v>0</v>
      </c>
      <c r="M41" s="10">
        <f t="shared" si="1"/>
        <v>0</v>
      </c>
      <c r="N41" s="10">
        <f t="shared" si="1"/>
        <v>0</v>
      </c>
      <c r="O41" s="10">
        <f t="shared" si="1"/>
        <v>0</v>
      </c>
      <c r="P41" s="10">
        <f t="shared" si="1"/>
        <v>0</v>
      </c>
    </row>
    <row r="42" spans="2:16" x14ac:dyDescent="0.35">
      <c r="B42" s="71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3"/>
      <c r="O42" s="70">
        <f>O41+P41</f>
        <v>0</v>
      </c>
      <c r="P42" s="70"/>
    </row>
    <row r="44" spans="2:16" x14ac:dyDescent="0.35">
      <c r="B44" s="77" t="s">
        <v>28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</row>
    <row r="45" spans="2:16" x14ac:dyDescent="0.35"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2:16" x14ac:dyDescent="0.35">
      <c r="B46" s="76" t="s">
        <v>1</v>
      </c>
      <c r="C46" s="76" t="s">
        <v>2</v>
      </c>
      <c r="D46" s="76" t="s">
        <v>3</v>
      </c>
      <c r="E46" s="76" t="s">
        <v>4</v>
      </c>
      <c r="F46" s="76"/>
      <c r="G46" s="76"/>
      <c r="H46" s="76"/>
      <c r="I46" s="76"/>
      <c r="J46" s="76"/>
      <c r="K46" s="76"/>
      <c r="L46" s="76"/>
      <c r="M46" s="76"/>
      <c r="N46" s="76" t="s">
        <v>5</v>
      </c>
      <c r="O46" s="76" t="s">
        <v>6</v>
      </c>
      <c r="P46" s="76"/>
    </row>
    <row r="47" spans="2:16" x14ac:dyDescent="0.35"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</row>
    <row r="48" spans="2:16" x14ac:dyDescent="0.35">
      <c r="B48" s="76"/>
      <c r="C48" s="76"/>
      <c r="D48" s="76"/>
      <c r="E48" s="76" t="s">
        <v>9</v>
      </c>
      <c r="F48" s="76" t="s">
        <v>10</v>
      </c>
      <c r="G48" s="76"/>
      <c r="H48" s="76"/>
      <c r="I48" s="76"/>
      <c r="J48" s="76"/>
      <c r="K48" s="76" t="s">
        <v>11</v>
      </c>
      <c r="L48" s="76" t="s">
        <v>12</v>
      </c>
      <c r="M48" s="76" t="s">
        <v>13</v>
      </c>
      <c r="N48" s="76"/>
      <c r="O48" s="76" t="s">
        <v>14</v>
      </c>
      <c r="P48" s="76" t="s">
        <v>15</v>
      </c>
    </row>
    <row r="49" spans="2:16" x14ac:dyDescent="0.35">
      <c r="B49" s="76"/>
      <c r="C49" s="76"/>
      <c r="D49" s="76"/>
      <c r="E49" s="76"/>
      <c r="F49" s="76" t="s">
        <v>17</v>
      </c>
      <c r="G49" s="76" t="s">
        <v>18</v>
      </c>
      <c r="H49" s="76" t="s">
        <v>19</v>
      </c>
      <c r="I49" s="76"/>
      <c r="J49" s="76"/>
      <c r="K49" s="76"/>
      <c r="L49" s="76"/>
      <c r="M49" s="76"/>
      <c r="N49" s="76"/>
      <c r="O49" s="76"/>
      <c r="P49" s="76"/>
    </row>
    <row r="50" spans="2:16" x14ac:dyDescent="0.35"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</row>
    <row r="51" spans="2:16" x14ac:dyDescent="0.35">
      <c r="B51" s="76"/>
      <c r="C51" s="76"/>
      <c r="D51" s="11" t="s">
        <v>20</v>
      </c>
      <c r="E51" s="11" t="s">
        <v>21</v>
      </c>
      <c r="F51" s="11" t="s">
        <v>21</v>
      </c>
      <c r="G51" s="11" t="s">
        <v>21</v>
      </c>
      <c r="H51" s="11" t="s">
        <v>22</v>
      </c>
      <c r="I51" s="11" t="s">
        <v>23</v>
      </c>
      <c r="J51" s="11"/>
      <c r="K51" s="11" t="s">
        <v>24</v>
      </c>
      <c r="L51" s="11" t="s">
        <v>25</v>
      </c>
      <c r="M51" s="11" t="s">
        <v>25</v>
      </c>
      <c r="N51" s="11" t="str">
        <f>M51</f>
        <v>tis. Kč</v>
      </c>
      <c r="O51" s="11" t="str">
        <f>N51</f>
        <v>tis. Kč</v>
      </c>
      <c r="P51" s="11" t="str">
        <f>O51</f>
        <v>tis. Kč</v>
      </c>
    </row>
    <row r="52" spans="2:16" ht="15" customHeight="1" x14ac:dyDescent="0.35">
      <c r="B52" s="2">
        <v>1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3"/>
      <c r="O52" s="12"/>
      <c r="P52" s="12"/>
    </row>
    <row r="53" spans="2:16" ht="15" customHeight="1" x14ac:dyDescent="0.35">
      <c r="B53" s="2">
        <v>2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3"/>
      <c r="O53" s="12"/>
      <c r="P53" s="12"/>
    </row>
    <row r="54" spans="2:16" ht="15" customHeight="1" x14ac:dyDescent="0.35">
      <c r="B54" s="2">
        <v>3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3"/>
      <c r="O54" s="12"/>
      <c r="P54" s="12"/>
    </row>
    <row r="55" spans="2:16" ht="15" customHeight="1" x14ac:dyDescent="0.35">
      <c r="B55" s="2">
        <v>4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3"/>
      <c r="O55" s="12"/>
      <c r="P55" s="12"/>
    </row>
    <row r="56" spans="2:16" ht="15" customHeight="1" x14ac:dyDescent="0.35">
      <c r="B56" s="2">
        <v>5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3"/>
      <c r="O56" s="12"/>
      <c r="P56" s="12"/>
    </row>
    <row r="57" spans="2:16" ht="15" hidden="1" customHeight="1" x14ac:dyDescent="0.35">
      <c r="B57" s="2">
        <v>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3"/>
      <c r="O57" s="12"/>
      <c r="P57" s="12"/>
    </row>
    <row r="58" spans="2:16" ht="15" hidden="1" customHeight="1" x14ac:dyDescent="0.35">
      <c r="B58" s="2">
        <v>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3"/>
      <c r="O58" s="12"/>
      <c r="P58" s="12"/>
    </row>
    <row r="59" spans="2:16" ht="15" hidden="1" customHeight="1" x14ac:dyDescent="0.35">
      <c r="B59" s="2">
        <v>8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3"/>
      <c r="O59" s="12"/>
      <c r="P59" s="12"/>
    </row>
    <row r="60" spans="2:16" ht="15" hidden="1" customHeight="1" x14ac:dyDescent="0.35">
      <c r="B60" s="2">
        <v>9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3"/>
      <c r="O60" s="12"/>
      <c r="P60" s="12"/>
    </row>
    <row r="61" spans="2:16" ht="15" hidden="1" customHeight="1" x14ac:dyDescent="0.35">
      <c r="B61" s="2">
        <v>10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3"/>
      <c r="O61" s="12"/>
      <c r="P61" s="12"/>
    </row>
    <row r="62" spans="2:16" x14ac:dyDescent="0.35">
      <c r="B62" s="70" t="s">
        <v>26</v>
      </c>
      <c r="C62" s="70"/>
      <c r="D62" s="70"/>
      <c r="E62" s="10">
        <f t="shared" ref="E62:P62" si="2">SUM(E52:E61)</f>
        <v>0</v>
      </c>
      <c r="F62" s="10">
        <f t="shared" si="2"/>
        <v>0</v>
      </c>
      <c r="G62" s="10">
        <f t="shared" si="2"/>
        <v>0</v>
      </c>
      <c r="H62" s="10">
        <f t="shared" si="2"/>
        <v>0</v>
      </c>
      <c r="I62" s="10">
        <f t="shared" si="2"/>
        <v>0</v>
      </c>
      <c r="J62" s="10">
        <f t="shared" si="2"/>
        <v>0</v>
      </c>
      <c r="K62" s="10">
        <f t="shared" si="2"/>
        <v>0</v>
      </c>
      <c r="L62" s="10">
        <f t="shared" si="2"/>
        <v>0</v>
      </c>
      <c r="M62" s="10">
        <f t="shared" si="2"/>
        <v>0</v>
      </c>
      <c r="N62" s="10">
        <f t="shared" si="2"/>
        <v>0</v>
      </c>
      <c r="O62" s="10">
        <f t="shared" si="2"/>
        <v>0</v>
      </c>
      <c r="P62" s="10">
        <f t="shared" si="2"/>
        <v>0</v>
      </c>
    </row>
    <row r="63" spans="2:16" x14ac:dyDescent="0.35">
      <c r="B63" s="71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3"/>
      <c r="O63" s="70">
        <f>O62+P62</f>
        <v>0</v>
      </c>
      <c r="P63" s="70"/>
    </row>
    <row r="65" spans="2:16" x14ac:dyDescent="0.35">
      <c r="B65" s="77" t="s">
        <v>29</v>
      </c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</row>
    <row r="66" spans="2:16" x14ac:dyDescent="0.35"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</row>
    <row r="67" spans="2:16" x14ac:dyDescent="0.35">
      <c r="B67" s="76" t="s">
        <v>1</v>
      </c>
      <c r="C67" s="76" t="s">
        <v>2</v>
      </c>
      <c r="D67" s="76" t="s">
        <v>3</v>
      </c>
      <c r="E67" s="76" t="s">
        <v>4</v>
      </c>
      <c r="F67" s="76"/>
      <c r="G67" s="76"/>
      <c r="H67" s="76"/>
      <c r="I67" s="76"/>
      <c r="J67" s="76"/>
      <c r="K67" s="76"/>
      <c r="L67" s="76"/>
      <c r="M67" s="76"/>
      <c r="N67" s="76" t="s">
        <v>5</v>
      </c>
      <c r="O67" s="76" t="s">
        <v>6</v>
      </c>
      <c r="P67" s="76"/>
    </row>
    <row r="68" spans="2:16" x14ac:dyDescent="0.35"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</row>
    <row r="69" spans="2:16" x14ac:dyDescent="0.35">
      <c r="B69" s="76"/>
      <c r="C69" s="76"/>
      <c r="D69" s="76"/>
      <c r="E69" s="76" t="s">
        <v>9</v>
      </c>
      <c r="F69" s="76" t="s">
        <v>10</v>
      </c>
      <c r="G69" s="76"/>
      <c r="H69" s="76"/>
      <c r="I69" s="76"/>
      <c r="J69" s="76"/>
      <c r="K69" s="76" t="s">
        <v>11</v>
      </c>
      <c r="L69" s="76" t="s">
        <v>12</v>
      </c>
      <c r="M69" s="76" t="s">
        <v>13</v>
      </c>
      <c r="N69" s="76"/>
      <c r="O69" s="76" t="s">
        <v>14</v>
      </c>
      <c r="P69" s="76" t="s">
        <v>15</v>
      </c>
    </row>
    <row r="70" spans="2:16" x14ac:dyDescent="0.35">
      <c r="B70" s="76"/>
      <c r="C70" s="76"/>
      <c r="D70" s="76"/>
      <c r="E70" s="76"/>
      <c r="F70" s="76" t="s">
        <v>17</v>
      </c>
      <c r="G70" s="76" t="s">
        <v>18</v>
      </c>
      <c r="H70" s="76" t="s">
        <v>19</v>
      </c>
      <c r="I70" s="76"/>
      <c r="J70" s="76"/>
      <c r="K70" s="76"/>
      <c r="L70" s="76"/>
      <c r="M70" s="76"/>
      <c r="N70" s="76"/>
      <c r="O70" s="76"/>
      <c r="P70" s="76"/>
    </row>
    <row r="71" spans="2:16" x14ac:dyDescent="0.35"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</row>
    <row r="72" spans="2:16" x14ac:dyDescent="0.35">
      <c r="B72" s="76"/>
      <c r="C72" s="76"/>
      <c r="D72" s="11" t="s">
        <v>20</v>
      </c>
      <c r="E72" s="11" t="s">
        <v>21</v>
      </c>
      <c r="F72" s="11" t="s">
        <v>21</v>
      </c>
      <c r="G72" s="11" t="s">
        <v>21</v>
      </c>
      <c r="H72" s="11" t="s">
        <v>22</v>
      </c>
      <c r="I72" s="11" t="s">
        <v>23</v>
      </c>
      <c r="J72" s="11"/>
      <c r="K72" s="11" t="s">
        <v>24</v>
      </c>
      <c r="L72" s="11" t="s">
        <v>25</v>
      </c>
      <c r="M72" s="11" t="s">
        <v>25</v>
      </c>
      <c r="N72" s="11" t="str">
        <f>M72</f>
        <v>tis. Kč</v>
      </c>
      <c r="O72" s="11" t="str">
        <f>N72</f>
        <v>tis. Kč</v>
      </c>
      <c r="P72" s="11" t="str">
        <f>O72</f>
        <v>tis. Kč</v>
      </c>
    </row>
    <row r="73" spans="2:16" ht="15" customHeight="1" x14ac:dyDescent="0.35">
      <c r="B73" s="2">
        <v>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3"/>
      <c r="O73" s="12"/>
      <c r="P73" s="12"/>
    </row>
    <row r="74" spans="2:16" ht="15" customHeight="1" x14ac:dyDescent="0.35">
      <c r="B74" s="2">
        <v>2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3"/>
      <c r="O74" s="12"/>
      <c r="P74" s="12"/>
    </row>
    <row r="75" spans="2:16" ht="15" customHeight="1" x14ac:dyDescent="0.35">
      <c r="B75" s="2">
        <v>3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3"/>
      <c r="O75" s="12"/>
      <c r="P75" s="12"/>
    </row>
    <row r="76" spans="2:16" ht="15" customHeight="1" x14ac:dyDescent="0.35">
      <c r="B76" s="2">
        <v>4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3"/>
      <c r="O76" s="12"/>
      <c r="P76" s="12"/>
    </row>
    <row r="77" spans="2:16" ht="15" customHeight="1" x14ac:dyDescent="0.35">
      <c r="B77" s="2">
        <v>5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3"/>
      <c r="O77" s="12"/>
      <c r="P77" s="12"/>
    </row>
    <row r="78" spans="2:16" ht="15" hidden="1" customHeight="1" x14ac:dyDescent="0.35">
      <c r="B78" s="2">
        <v>6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3"/>
      <c r="O78" s="12"/>
      <c r="P78" s="12"/>
    </row>
    <row r="79" spans="2:16" ht="15" hidden="1" customHeight="1" x14ac:dyDescent="0.35">
      <c r="B79" s="2">
        <v>7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3"/>
      <c r="O79" s="12"/>
      <c r="P79" s="12"/>
    </row>
    <row r="80" spans="2:16" ht="15" hidden="1" customHeight="1" x14ac:dyDescent="0.35">
      <c r="B80" s="2">
        <v>8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3"/>
      <c r="O80" s="12"/>
      <c r="P80" s="12"/>
    </row>
    <row r="81" spans="2:16" ht="15" hidden="1" customHeight="1" x14ac:dyDescent="0.35">
      <c r="B81" s="2">
        <v>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3"/>
      <c r="O81" s="12"/>
      <c r="P81" s="12"/>
    </row>
    <row r="82" spans="2:16" ht="15" hidden="1" customHeight="1" x14ac:dyDescent="0.35">
      <c r="B82" s="2">
        <v>10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3"/>
      <c r="O82" s="12"/>
      <c r="P82" s="12"/>
    </row>
    <row r="83" spans="2:16" x14ac:dyDescent="0.35">
      <c r="B83" s="70" t="s">
        <v>26</v>
      </c>
      <c r="C83" s="70"/>
      <c r="D83" s="70"/>
      <c r="E83" s="10">
        <f t="shared" ref="E83:P83" si="3">SUM(E73:E82)</f>
        <v>0</v>
      </c>
      <c r="F83" s="10">
        <f t="shared" si="3"/>
        <v>0</v>
      </c>
      <c r="G83" s="10">
        <f t="shared" si="3"/>
        <v>0</v>
      </c>
      <c r="H83" s="10">
        <f t="shared" si="3"/>
        <v>0</v>
      </c>
      <c r="I83" s="10">
        <f t="shared" si="3"/>
        <v>0</v>
      </c>
      <c r="J83" s="10">
        <f t="shared" si="3"/>
        <v>0</v>
      </c>
      <c r="K83" s="10">
        <f t="shared" si="3"/>
        <v>0</v>
      </c>
      <c r="L83" s="10">
        <f t="shared" si="3"/>
        <v>0</v>
      </c>
      <c r="M83" s="10">
        <f t="shared" si="3"/>
        <v>0</v>
      </c>
      <c r="N83" s="10">
        <f t="shared" si="3"/>
        <v>0</v>
      </c>
      <c r="O83" s="10">
        <f t="shared" si="3"/>
        <v>0</v>
      </c>
      <c r="P83" s="10">
        <f t="shared" si="3"/>
        <v>0</v>
      </c>
    </row>
    <row r="84" spans="2:16" x14ac:dyDescent="0.35">
      <c r="B84" s="71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3"/>
      <c r="O84" s="70">
        <f>O83+P83</f>
        <v>0</v>
      </c>
      <c r="P84" s="70"/>
    </row>
    <row r="86" spans="2:16" x14ac:dyDescent="0.35">
      <c r="B86" s="77" t="s">
        <v>30</v>
      </c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</row>
    <row r="87" spans="2:16" x14ac:dyDescent="0.35"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</row>
    <row r="88" spans="2:16" x14ac:dyDescent="0.35">
      <c r="B88" s="76" t="s">
        <v>1</v>
      </c>
      <c r="C88" s="76" t="s">
        <v>2</v>
      </c>
      <c r="D88" s="76" t="s">
        <v>3</v>
      </c>
      <c r="E88" s="76" t="s">
        <v>4</v>
      </c>
      <c r="F88" s="76"/>
      <c r="G88" s="76"/>
      <c r="H88" s="76"/>
      <c r="I88" s="76"/>
      <c r="J88" s="76"/>
      <c r="K88" s="76"/>
      <c r="L88" s="76"/>
      <c r="M88" s="76"/>
      <c r="N88" s="76" t="s">
        <v>5</v>
      </c>
      <c r="O88" s="76" t="s">
        <v>6</v>
      </c>
      <c r="P88" s="76"/>
    </row>
    <row r="89" spans="2:16" x14ac:dyDescent="0.35"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</row>
    <row r="90" spans="2:16" x14ac:dyDescent="0.35">
      <c r="B90" s="76"/>
      <c r="C90" s="76"/>
      <c r="D90" s="76"/>
      <c r="E90" s="76" t="s">
        <v>9</v>
      </c>
      <c r="F90" s="76" t="s">
        <v>10</v>
      </c>
      <c r="G90" s="76"/>
      <c r="H90" s="76"/>
      <c r="I90" s="76"/>
      <c r="J90" s="76"/>
      <c r="K90" s="76" t="s">
        <v>11</v>
      </c>
      <c r="L90" s="76" t="s">
        <v>12</v>
      </c>
      <c r="M90" s="76" t="s">
        <v>13</v>
      </c>
      <c r="N90" s="76"/>
      <c r="O90" s="76" t="s">
        <v>14</v>
      </c>
      <c r="P90" s="76" t="s">
        <v>15</v>
      </c>
    </row>
    <row r="91" spans="2:16" x14ac:dyDescent="0.35">
      <c r="B91" s="76"/>
      <c r="C91" s="76"/>
      <c r="D91" s="76"/>
      <c r="E91" s="76"/>
      <c r="F91" s="76" t="s">
        <v>17</v>
      </c>
      <c r="G91" s="76" t="s">
        <v>18</v>
      </c>
      <c r="H91" s="76" t="s">
        <v>19</v>
      </c>
      <c r="I91" s="76"/>
      <c r="J91" s="76"/>
      <c r="K91" s="76"/>
      <c r="L91" s="76"/>
      <c r="M91" s="76"/>
      <c r="N91" s="76"/>
      <c r="O91" s="76"/>
      <c r="P91" s="76"/>
    </row>
    <row r="92" spans="2:16" x14ac:dyDescent="0.35"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</row>
    <row r="93" spans="2:16" x14ac:dyDescent="0.35">
      <c r="B93" s="76"/>
      <c r="C93" s="76"/>
      <c r="D93" s="11" t="s">
        <v>20</v>
      </c>
      <c r="E93" s="11" t="s">
        <v>21</v>
      </c>
      <c r="F93" s="11" t="s">
        <v>21</v>
      </c>
      <c r="G93" s="11" t="s">
        <v>21</v>
      </c>
      <c r="H93" s="11" t="s">
        <v>22</v>
      </c>
      <c r="I93" s="11" t="s">
        <v>23</v>
      </c>
      <c r="J93" s="11"/>
      <c r="K93" s="11" t="s">
        <v>24</v>
      </c>
      <c r="L93" s="11" t="s">
        <v>25</v>
      </c>
      <c r="M93" s="11" t="s">
        <v>25</v>
      </c>
      <c r="N93" s="11" t="str">
        <f>M93</f>
        <v>tis. Kč</v>
      </c>
      <c r="O93" s="11" t="str">
        <f>N93</f>
        <v>tis. Kč</v>
      </c>
      <c r="P93" s="11" t="str">
        <f>O93</f>
        <v>tis. Kč</v>
      </c>
    </row>
    <row r="94" spans="2:16" ht="15" customHeight="1" x14ac:dyDescent="0.35">
      <c r="B94" s="2">
        <v>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3"/>
      <c r="O94" s="12"/>
      <c r="P94" s="12"/>
    </row>
    <row r="95" spans="2:16" ht="15" customHeight="1" x14ac:dyDescent="0.35">
      <c r="B95" s="2">
        <v>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3"/>
      <c r="O95" s="12"/>
      <c r="P95" s="12"/>
    </row>
    <row r="96" spans="2:16" ht="15" customHeight="1" x14ac:dyDescent="0.35">
      <c r="B96" s="2">
        <v>3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3"/>
      <c r="O96" s="12"/>
      <c r="P96" s="12"/>
    </row>
    <row r="97" spans="2:16" ht="15" customHeight="1" x14ac:dyDescent="0.35">
      <c r="B97" s="2">
        <v>4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3"/>
      <c r="O97" s="12"/>
      <c r="P97" s="12"/>
    </row>
    <row r="98" spans="2:16" ht="15" customHeight="1" x14ac:dyDescent="0.35">
      <c r="B98" s="2">
        <v>5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3"/>
      <c r="O98" s="12"/>
      <c r="P98" s="12"/>
    </row>
    <row r="99" spans="2:16" ht="15" hidden="1" customHeight="1" x14ac:dyDescent="0.35">
      <c r="B99" s="2">
        <v>6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3"/>
      <c r="O99" s="12"/>
      <c r="P99" s="12"/>
    </row>
    <row r="100" spans="2:16" ht="15" hidden="1" customHeight="1" x14ac:dyDescent="0.35">
      <c r="B100" s="2">
        <v>7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3"/>
      <c r="O100" s="12"/>
      <c r="P100" s="12"/>
    </row>
    <row r="101" spans="2:16" ht="15" hidden="1" customHeight="1" x14ac:dyDescent="0.35">
      <c r="B101" s="2">
        <v>8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3"/>
      <c r="O101" s="12"/>
      <c r="P101" s="12"/>
    </row>
    <row r="102" spans="2:16" ht="15" hidden="1" customHeight="1" x14ac:dyDescent="0.35">
      <c r="B102" s="2">
        <v>9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3"/>
      <c r="O102" s="12"/>
      <c r="P102" s="12"/>
    </row>
    <row r="103" spans="2:16" ht="15" hidden="1" customHeight="1" x14ac:dyDescent="0.35">
      <c r="B103" s="2">
        <v>10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3"/>
      <c r="O103" s="12"/>
      <c r="P103" s="12"/>
    </row>
    <row r="104" spans="2:16" x14ac:dyDescent="0.35">
      <c r="B104" s="70" t="s">
        <v>26</v>
      </c>
      <c r="C104" s="70"/>
      <c r="D104" s="70"/>
      <c r="E104" s="10">
        <f t="shared" ref="E104:P104" si="4">SUM(E94:E103)</f>
        <v>0</v>
      </c>
      <c r="F104" s="10">
        <f t="shared" si="4"/>
        <v>0</v>
      </c>
      <c r="G104" s="10">
        <f t="shared" si="4"/>
        <v>0</v>
      </c>
      <c r="H104" s="10">
        <f t="shared" si="4"/>
        <v>0</v>
      </c>
      <c r="I104" s="10">
        <f t="shared" si="4"/>
        <v>0</v>
      </c>
      <c r="J104" s="10">
        <f t="shared" si="4"/>
        <v>0</v>
      </c>
      <c r="K104" s="10">
        <f t="shared" si="4"/>
        <v>0</v>
      </c>
      <c r="L104" s="10">
        <f t="shared" si="4"/>
        <v>0</v>
      </c>
      <c r="M104" s="10">
        <f t="shared" si="4"/>
        <v>0</v>
      </c>
      <c r="N104" s="10">
        <f t="shared" si="4"/>
        <v>0</v>
      </c>
      <c r="O104" s="10">
        <f t="shared" si="4"/>
        <v>0</v>
      </c>
      <c r="P104" s="10">
        <f t="shared" si="4"/>
        <v>0</v>
      </c>
    </row>
    <row r="105" spans="2:16" x14ac:dyDescent="0.35"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3"/>
      <c r="O105" s="70">
        <f>O104+P104</f>
        <v>0</v>
      </c>
      <c r="P105" s="70"/>
    </row>
    <row r="107" spans="2:16" x14ac:dyDescent="0.35">
      <c r="B107" s="77" t="s">
        <v>31</v>
      </c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</row>
    <row r="108" spans="2:16" x14ac:dyDescent="0.35"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</row>
    <row r="109" spans="2:16" x14ac:dyDescent="0.35">
      <c r="B109" s="76" t="s">
        <v>1</v>
      </c>
      <c r="C109" s="76" t="s">
        <v>2</v>
      </c>
      <c r="D109" s="76" t="s">
        <v>3</v>
      </c>
      <c r="E109" s="76" t="s">
        <v>4</v>
      </c>
      <c r="F109" s="76"/>
      <c r="G109" s="76"/>
      <c r="H109" s="76"/>
      <c r="I109" s="76"/>
      <c r="J109" s="76"/>
      <c r="K109" s="76"/>
      <c r="L109" s="76"/>
      <c r="M109" s="76"/>
      <c r="N109" s="76" t="s">
        <v>5</v>
      </c>
      <c r="O109" s="76" t="s">
        <v>6</v>
      </c>
      <c r="P109" s="76"/>
    </row>
    <row r="110" spans="2:16" x14ac:dyDescent="0.35"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</row>
    <row r="111" spans="2:16" x14ac:dyDescent="0.35">
      <c r="B111" s="76"/>
      <c r="C111" s="76"/>
      <c r="D111" s="76"/>
      <c r="E111" s="76" t="s">
        <v>9</v>
      </c>
      <c r="F111" s="76" t="s">
        <v>10</v>
      </c>
      <c r="G111" s="76"/>
      <c r="H111" s="76"/>
      <c r="I111" s="76"/>
      <c r="J111" s="76"/>
      <c r="K111" s="76" t="s">
        <v>11</v>
      </c>
      <c r="L111" s="76" t="s">
        <v>12</v>
      </c>
      <c r="M111" s="76" t="s">
        <v>13</v>
      </c>
      <c r="N111" s="76"/>
      <c r="O111" s="76" t="s">
        <v>14</v>
      </c>
      <c r="P111" s="76" t="s">
        <v>15</v>
      </c>
    </row>
    <row r="112" spans="2:16" x14ac:dyDescent="0.35">
      <c r="B112" s="76"/>
      <c r="C112" s="76"/>
      <c r="D112" s="76"/>
      <c r="E112" s="76"/>
      <c r="F112" s="76" t="s">
        <v>17</v>
      </c>
      <c r="G112" s="76" t="s">
        <v>18</v>
      </c>
      <c r="H112" s="76" t="s">
        <v>19</v>
      </c>
      <c r="I112" s="76"/>
      <c r="J112" s="76"/>
      <c r="K112" s="76"/>
      <c r="L112" s="76"/>
      <c r="M112" s="76"/>
      <c r="N112" s="76"/>
      <c r="O112" s="76"/>
      <c r="P112" s="76"/>
    </row>
    <row r="113" spans="2:16" x14ac:dyDescent="0.35"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</row>
    <row r="114" spans="2:16" x14ac:dyDescent="0.35">
      <c r="B114" s="76"/>
      <c r="C114" s="76"/>
      <c r="D114" s="11" t="s">
        <v>20</v>
      </c>
      <c r="E114" s="11" t="s">
        <v>21</v>
      </c>
      <c r="F114" s="11" t="s">
        <v>21</v>
      </c>
      <c r="G114" s="11" t="s">
        <v>21</v>
      </c>
      <c r="H114" s="11" t="s">
        <v>22</v>
      </c>
      <c r="I114" s="11" t="s">
        <v>23</v>
      </c>
      <c r="J114" s="11"/>
      <c r="K114" s="11" t="s">
        <v>24</v>
      </c>
      <c r="L114" s="11" t="s">
        <v>25</v>
      </c>
      <c r="M114" s="11" t="s">
        <v>25</v>
      </c>
      <c r="N114" s="11" t="str">
        <f>M114</f>
        <v>tis. Kč</v>
      </c>
      <c r="O114" s="11" t="str">
        <f>N114</f>
        <v>tis. Kč</v>
      </c>
      <c r="P114" s="11" t="str">
        <f>O114</f>
        <v>tis. Kč</v>
      </c>
    </row>
    <row r="115" spans="2:16" ht="15" customHeight="1" x14ac:dyDescent="0.35">
      <c r="B115" s="2">
        <v>1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3"/>
      <c r="O115" s="12"/>
      <c r="P115" s="12"/>
    </row>
    <row r="116" spans="2:16" ht="15" customHeight="1" x14ac:dyDescent="0.35">
      <c r="B116" s="2">
        <v>2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3"/>
      <c r="O116" s="12"/>
      <c r="P116" s="12"/>
    </row>
    <row r="117" spans="2:16" ht="15" customHeight="1" x14ac:dyDescent="0.35">
      <c r="B117" s="2">
        <v>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3"/>
      <c r="O117" s="12"/>
      <c r="P117" s="12"/>
    </row>
    <row r="118" spans="2:16" ht="15" customHeight="1" x14ac:dyDescent="0.35">
      <c r="B118" s="2">
        <v>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3"/>
      <c r="O118" s="12"/>
      <c r="P118" s="12"/>
    </row>
    <row r="119" spans="2:16" ht="15" customHeight="1" x14ac:dyDescent="0.35">
      <c r="B119" s="2">
        <v>5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3"/>
      <c r="O119" s="12"/>
      <c r="P119" s="12"/>
    </row>
    <row r="120" spans="2:16" ht="15" hidden="1" customHeight="1" x14ac:dyDescent="0.35">
      <c r="B120" s="2">
        <v>6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3"/>
      <c r="O120" s="12"/>
      <c r="P120" s="12"/>
    </row>
    <row r="121" spans="2:16" ht="15" hidden="1" customHeight="1" x14ac:dyDescent="0.35">
      <c r="B121" s="2">
        <v>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3"/>
      <c r="O121" s="12"/>
      <c r="P121" s="12"/>
    </row>
    <row r="122" spans="2:16" ht="15" hidden="1" customHeight="1" x14ac:dyDescent="0.35">
      <c r="B122" s="2">
        <v>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3"/>
      <c r="O122" s="12"/>
      <c r="P122" s="12"/>
    </row>
    <row r="123" spans="2:16" ht="15" hidden="1" customHeight="1" x14ac:dyDescent="0.35">
      <c r="B123" s="2">
        <v>9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3"/>
      <c r="O123" s="12"/>
      <c r="P123" s="12"/>
    </row>
    <row r="124" spans="2:16" ht="15" hidden="1" customHeight="1" x14ac:dyDescent="0.35">
      <c r="B124" s="2">
        <v>10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3"/>
      <c r="O124" s="12"/>
      <c r="P124" s="12"/>
    </row>
    <row r="125" spans="2:16" x14ac:dyDescent="0.35">
      <c r="B125" s="70" t="s">
        <v>26</v>
      </c>
      <c r="C125" s="70"/>
      <c r="D125" s="70"/>
      <c r="E125" s="10">
        <f t="shared" ref="E125:P125" si="5">SUM(E115:E124)</f>
        <v>0</v>
      </c>
      <c r="F125" s="10">
        <f t="shared" si="5"/>
        <v>0</v>
      </c>
      <c r="G125" s="10">
        <f t="shared" si="5"/>
        <v>0</v>
      </c>
      <c r="H125" s="10">
        <f t="shared" si="5"/>
        <v>0</v>
      </c>
      <c r="I125" s="10">
        <f t="shared" si="5"/>
        <v>0</v>
      </c>
      <c r="J125" s="10">
        <f t="shared" si="5"/>
        <v>0</v>
      </c>
      <c r="K125" s="10">
        <f t="shared" si="5"/>
        <v>0</v>
      </c>
      <c r="L125" s="10">
        <f t="shared" si="5"/>
        <v>0</v>
      </c>
      <c r="M125" s="10">
        <f t="shared" si="5"/>
        <v>0</v>
      </c>
      <c r="N125" s="10">
        <f t="shared" si="5"/>
        <v>0</v>
      </c>
      <c r="O125" s="10">
        <f t="shared" si="5"/>
        <v>0</v>
      </c>
      <c r="P125" s="10">
        <f t="shared" si="5"/>
        <v>0</v>
      </c>
    </row>
    <row r="126" spans="2:16" x14ac:dyDescent="0.35">
      <c r="B126" s="71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3"/>
      <c r="O126" s="70">
        <f>O125+P125</f>
        <v>0</v>
      </c>
      <c r="P126" s="70"/>
    </row>
    <row r="128" spans="2:16" x14ac:dyDescent="0.35">
      <c r="B128" s="77" t="s">
        <v>32</v>
      </c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</row>
    <row r="129" spans="2:16" x14ac:dyDescent="0.35"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</row>
    <row r="130" spans="2:16" x14ac:dyDescent="0.35">
      <c r="B130" s="76" t="s">
        <v>1</v>
      </c>
      <c r="C130" s="76" t="s">
        <v>2</v>
      </c>
      <c r="D130" s="76" t="s">
        <v>3</v>
      </c>
      <c r="E130" s="76" t="s">
        <v>4</v>
      </c>
      <c r="F130" s="76"/>
      <c r="G130" s="76"/>
      <c r="H130" s="76"/>
      <c r="I130" s="76"/>
      <c r="J130" s="76"/>
      <c r="K130" s="76"/>
      <c r="L130" s="76"/>
      <c r="M130" s="76"/>
      <c r="N130" s="76" t="s">
        <v>5</v>
      </c>
      <c r="O130" s="76" t="s">
        <v>6</v>
      </c>
      <c r="P130" s="76"/>
    </row>
    <row r="131" spans="2:16" x14ac:dyDescent="0.35"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</row>
    <row r="132" spans="2:16" x14ac:dyDescent="0.35">
      <c r="B132" s="76"/>
      <c r="C132" s="76"/>
      <c r="D132" s="76"/>
      <c r="E132" s="76" t="s">
        <v>9</v>
      </c>
      <c r="F132" s="76" t="s">
        <v>10</v>
      </c>
      <c r="G132" s="76"/>
      <c r="H132" s="76"/>
      <c r="I132" s="76"/>
      <c r="J132" s="76"/>
      <c r="K132" s="76" t="s">
        <v>11</v>
      </c>
      <c r="L132" s="76" t="s">
        <v>12</v>
      </c>
      <c r="M132" s="76" t="s">
        <v>13</v>
      </c>
      <c r="N132" s="76"/>
      <c r="O132" s="76" t="s">
        <v>14</v>
      </c>
      <c r="P132" s="76" t="s">
        <v>15</v>
      </c>
    </row>
    <row r="133" spans="2:16" x14ac:dyDescent="0.35">
      <c r="B133" s="76"/>
      <c r="C133" s="76"/>
      <c r="D133" s="76"/>
      <c r="E133" s="76"/>
      <c r="F133" s="76" t="s">
        <v>17</v>
      </c>
      <c r="G133" s="76" t="s">
        <v>18</v>
      </c>
      <c r="H133" s="76" t="s">
        <v>19</v>
      </c>
      <c r="I133" s="76"/>
      <c r="J133" s="76"/>
      <c r="K133" s="76"/>
      <c r="L133" s="76"/>
      <c r="M133" s="76"/>
      <c r="N133" s="76"/>
      <c r="O133" s="76"/>
      <c r="P133" s="76"/>
    </row>
    <row r="134" spans="2:16" x14ac:dyDescent="0.35"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</row>
    <row r="135" spans="2:16" x14ac:dyDescent="0.35">
      <c r="B135" s="76"/>
      <c r="C135" s="76"/>
      <c r="D135" s="11" t="s">
        <v>20</v>
      </c>
      <c r="E135" s="11" t="s">
        <v>21</v>
      </c>
      <c r="F135" s="11" t="s">
        <v>21</v>
      </c>
      <c r="G135" s="11" t="s">
        <v>21</v>
      </c>
      <c r="H135" s="11" t="s">
        <v>22</v>
      </c>
      <c r="I135" s="11" t="s">
        <v>23</v>
      </c>
      <c r="J135" s="11"/>
      <c r="K135" s="11" t="s">
        <v>24</v>
      </c>
      <c r="L135" s="11" t="s">
        <v>25</v>
      </c>
      <c r="M135" s="11" t="s">
        <v>25</v>
      </c>
      <c r="N135" s="11" t="str">
        <f>M135</f>
        <v>tis. Kč</v>
      </c>
      <c r="O135" s="11" t="str">
        <f>N135</f>
        <v>tis. Kč</v>
      </c>
      <c r="P135" s="11" t="str">
        <f>O135</f>
        <v>tis. Kč</v>
      </c>
    </row>
    <row r="136" spans="2:16" ht="15" customHeight="1" x14ac:dyDescent="0.35">
      <c r="B136" s="2">
        <v>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3"/>
      <c r="O136" s="12"/>
      <c r="P136" s="12"/>
    </row>
    <row r="137" spans="2:16" ht="15" customHeight="1" x14ac:dyDescent="0.35">
      <c r="B137" s="2">
        <v>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3"/>
      <c r="O137" s="12"/>
      <c r="P137" s="12"/>
    </row>
    <row r="138" spans="2:16" ht="15" customHeight="1" x14ac:dyDescent="0.35">
      <c r="B138" s="2">
        <v>3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3"/>
      <c r="O138" s="12"/>
      <c r="P138" s="12"/>
    </row>
    <row r="139" spans="2:16" ht="15" customHeight="1" x14ac:dyDescent="0.35">
      <c r="B139" s="2">
        <v>4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3"/>
      <c r="O139" s="12"/>
      <c r="P139" s="12"/>
    </row>
    <row r="140" spans="2:16" ht="15" customHeight="1" x14ac:dyDescent="0.35">
      <c r="B140" s="2">
        <v>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3"/>
      <c r="O140" s="12"/>
      <c r="P140" s="12"/>
    </row>
    <row r="141" spans="2:16" ht="15" hidden="1" customHeight="1" x14ac:dyDescent="0.35">
      <c r="B141" s="2">
        <v>6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3"/>
      <c r="O141" s="12"/>
      <c r="P141" s="12"/>
    </row>
    <row r="142" spans="2:16" ht="15" hidden="1" customHeight="1" x14ac:dyDescent="0.35">
      <c r="B142" s="2">
        <v>7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3"/>
      <c r="O142" s="12"/>
      <c r="P142" s="12"/>
    </row>
    <row r="143" spans="2:16" ht="15" hidden="1" customHeight="1" x14ac:dyDescent="0.35">
      <c r="B143" s="2">
        <v>8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3"/>
      <c r="O143" s="12"/>
      <c r="P143" s="12"/>
    </row>
    <row r="144" spans="2:16" ht="15" hidden="1" customHeight="1" x14ac:dyDescent="0.35">
      <c r="B144" s="2">
        <v>9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3"/>
      <c r="O144" s="12"/>
      <c r="P144" s="12"/>
    </row>
    <row r="145" spans="2:16" ht="15" hidden="1" customHeight="1" x14ac:dyDescent="0.35">
      <c r="B145" s="2">
        <v>10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3"/>
      <c r="O145" s="12"/>
      <c r="P145" s="12"/>
    </row>
    <row r="146" spans="2:16" x14ac:dyDescent="0.35">
      <c r="B146" s="70" t="s">
        <v>26</v>
      </c>
      <c r="C146" s="70"/>
      <c r="D146" s="70"/>
      <c r="E146" s="10">
        <f t="shared" ref="E146:P146" si="6">SUM(E136:E145)</f>
        <v>0</v>
      </c>
      <c r="F146" s="10">
        <f t="shared" si="6"/>
        <v>0</v>
      </c>
      <c r="G146" s="10">
        <f t="shared" si="6"/>
        <v>0</v>
      </c>
      <c r="H146" s="10">
        <f t="shared" si="6"/>
        <v>0</v>
      </c>
      <c r="I146" s="10">
        <f t="shared" si="6"/>
        <v>0</v>
      </c>
      <c r="J146" s="10">
        <f t="shared" si="6"/>
        <v>0</v>
      </c>
      <c r="K146" s="10">
        <f t="shared" si="6"/>
        <v>0</v>
      </c>
      <c r="L146" s="10">
        <f t="shared" si="6"/>
        <v>0</v>
      </c>
      <c r="M146" s="10">
        <f t="shared" si="6"/>
        <v>0</v>
      </c>
      <c r="N146" s="10">
        <f t="shared" si="6"/>
        <v>0</v>
      </c>
      <c r="O146" s="10">
        <f t="shared" si="6"/>
        <v>0</v>
      </c>
      <c r="P146" s="10">
        <f t="shared" si="6"/>
        <v>0</v>
      </c>
    </row>
    <row r="147" spans="2:16" x14ac:dyDescent="0.35">
      <c r="B147" s="71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3"/>
      <c r="O147" s="70">
        <f>O146+P146</f>
        <v>0</v>
      </c>
      <c r="P147" s="70"/>
    </row>
    <row r="149" spans="2:16" x14ac:dyDescent="0.35">
      <c r="B149" s="77" t="s">
        <v>33</v>
      </c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77"/>
    </row>
    <row r="150" spans="2:16" x14ac:dyDescent="0.35">
      <c r="B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77"/>
    </row>
    <row r="151" spans="2:16" x14ac:dyDescent="0.35">
      <c r="B151" s="76" t="s">
        <v>1</v>
      </c>
      <c r="C151" s="76" t="s">
        <v>2</v>
      </c>
      <c r="D151" s="76" t="s">
        <v>3</v>
      </c>
      <c r="E151" s="76" t="s">
        <v>4</v>
      </c>
      <c r="F151" s="76"/>
      <c r="G151" s="76"/>
      <c r="H151" s="76"/>
      <c r="I151" s="76"/>
      <c r="J151" s="76"/>
      <c r="K151" s="76"/>
      <c r="L151" s="76"/>
      <c r="M151" s="76"/>
      <c r="N151" s="76" t="s">
        <v>5</v>
      </c>
      <c r="O151" s="76" t="s">
        <v>6</v>
      </c>
      <c r="P151" s="76"/>
    </row>
    <row r="152" spans="2:16" x14ac:dyDescent="0.35"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</row>
    <row r="153" spans="2:16" x14ac:dyDescent="0.35">
      <c r="B153" s="76"/>
      <c r="C153" s="76"/>
      <c r="D153" s="76"/>
      <c r="E153" s="76" t="s">
        <v>9</v>
      </c>
      <c r="F153" s="76" t="s">
        <v>10</v>
      </c>
      <c r="G153" s="76"/>
      <c r="H153" s="76"/>
      <c r="I153" s="76"/>
      <c r="J153" s="76"/>
      <c r="K153" s="76" t="s">
        <v>11</v>
      </c>
      <c r="L153" s="76" t="s">
        <v>12</v>
      </c>
      <c r="M153" s="76" t="s">
        <v>13</v>
      </c>
      <c r="N153" s="76"/>
      <c r="O153" s="76" t="s">
        <v>14</v>
      </c>
      <c r="P153" s="76" t="s">
        <v>15</v>
      </c>
    </row>
    <row r="154" spans="2:16" x14ac:dyDescent="0.35">
      <c r="B154" s="76"/>
      <c r="C154" s="76"/>
      <c r="D154" s="76"/>
      <c r="E154" s="76"/>
      <c r="F154" s="76" t="s">
        <v>17</v>
      </c>
      <c r="G154" s="76" t="s">
        <v>18</v>
      </c>
      <c r="H154" s="76" t="s">
        <v>19</v>
      </c>
      <c r="I154" s="76"/>
      <c r="J154" s="76"/>
      <c r="K154" s="76"/>
      <c r="L154" s="76"/>
      <c r="M154" s="76"/>
      <c r="N154" s="76"/>
      <c r="O154" s="76"/>
      <c r="P154" s="76"/>
    </row>
    <row r="155" spans="2:16" x14ac:dyDescent="0.35"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</row>
    <row r="156" spans="2:16" x14ac:dyDescent="0.35">
      <c r="B156" s="76"/>
      <c r="C156" s="76"/>
      <c r="D156" s="11" t="s">
        <v>20</v>
      </c>
      <c r="E156" s="11" t="s">
        <v>21</v>
      </c>
      <c r="F156" s="11" t="s">
        <v>21</v>
      </c>
      <c r="G156" s="11" t="s">
        <v>21</v>
      </c>
      <c r="H156" s="11" t="s">
        <v>22</v>
      </c>
      <c r="I156" s="11" t="s">
        <v>23</v>
      </c>
      <c r="J156" s="11"/>
      <c r="K156" s="11" t="s">
        <v>24</v>
      </c>
      <c r="L156" s="11" t="s">
        <v>25</v>
      </c>
      <c r="M156" s="11" t="s">
        <v>25</v>
      </c>
      <c r="N156" s="11" t="str">
        <f>M156</f>
        <v>tis. Kč</v>
      </c>
      <c r="O156" s="11" t="str">
        <f>N156</f>
        <v>tis. Kč</v>
      </c>
      <c r="P156" s="11" t="str">
        <f>O156</f>
        <v>tis. Kč</v>
      </c>
    </row>
    <row r="157" spans="2:16" ht="15" customHeight="1" x14ac:dyDescent="0.35">
      <c r="B157" s="2">
        <v>1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3"/>
      <c r="O157" s="12"/>
      <c r="P157" s="12"/>
    </row>
    <row r="158" spans="2:16" ht="15" customHeight="1" x14ac:dyDescent="0.35">
      <c r="B158" s="2">
        <v>2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3"/>
      <c r="O158" s="12"/>
      <c r="P158" s="12"/>
    </row>
    <row r="159" spans="2:16" ht="15" customHeight="1" x14ac:dyDescent="0.35">
      <c r="B159" s="2">
        <v>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3"/>
      <c r="O159" s="12"/>
      <c r="P159" s="12"/>
    </row>
    <row r="160" spans="2:16" ht="15" customHeight="1" x14ac:dyDescent="0.35">
      <c r="B160" s="2">
        <v>4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3"/>
      <c r="O160" s="12"/>
      <c r="P160" s="12"/>
    </row>
    <row r="161" spans="2:16" ht="15" customHeight="1" x14ac:dyDescent="0.35">
      <c r="B161" s="2">
        <v>5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3"/>
      <c r="O161" s="12"/>
      <c r="P161" s="12"/>
    </row>
    <row r="162" spans="2:16" ht="15" hidden="1" customHeight="1" x14ac:dyDescent="0.35">
      <c r="B162" s="2">
        <v>6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3"/>
      <c r="O162" s="12"/>
      <c r="P162" s="12"/>
    </row>
    <row r="163" spans="2:16" ht="15" hidden="1" customHeight="1" x14ac:dyDescent="0.35">
      <c r="B163" s="2">
        <v>7</v>
      </c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3"/>
      <c r="O163" s="12"/>
      <c r="P163" s="12"/>
    </row>
    <row r="164" spans="2:16" ht="15" hidden="1" customHeight="1" x14ac:dyDescent="0.35">
      <c r="B164" s="2">
        <v>8</v>
      </c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3"/>
      <c r="O164" s="12"/>
      <c r="P164" s="12"/>
    </row>
    <row r="165" spans="2:16" ht="15" hidden="1" customHeight="1" x14ac:dyDescent="0.35">
      <c r="B165" s="2">
        <v>9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3"/>
      <c r="O165" s="12"/>
      <c r="P165" s="12"/>
    </row>
    <row r="166" spans="2:16" ht="15" hidden="1" customHeight="1" x14ac:dyDescent="0.35">
      <c r="B166" s="2">
        <v>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3"/>
      <c r="O166" s="12"/>
      <c r="P166" s="12"/>
    </row>
    <row r="167" spans="2:16" x14ac:dyDescent="0.35">
      <c r="B167" s="70" t="s">
        <v>26</v>
      </c>
      <c r="C167" s="70"/>
      <c r="D167" s="70"/>
      <c r="E167" s="10">
        <f t="shared" ref="E167:P167" si="7">SUM(E157:E166)</f>
        <v>0</v>
      </c>
      <c r="F167" s="10">
        <f t="shared" si="7"/>
        <v>0</v>
      </c>
      <c r="G167" s="10">
        <f t="shared" si="7"/>
        <v>0</v>
      </c>
      <c r="H167" s="10">
        <f t="shared" si="7"/>
        <v>0</v>
      </c>
      <c r="I167" s="10">
        <f t="shared" si="7"/>
        <v>0</v>
      </c>
      <c r="J167" s="10">
        <f t="shared" si="7"/>
        <v>0</v>
      </c>
      <c r="K167" s="10">
        <f t="shared" si="7"/>
        <v>0</v>
      </c>
      <c r="L167" s="10">
        <f t="shared" si="7"/>
        <v>0</v>
      </c>
      <c r="M167" s="10">
        <f t="shared" si="7"/>
        <v>0</v>
      </c>
      <c r="N167" s="10">
        <f t="shared" si="7"/>
        <v>0</v>
      </c>
      <c r="O167" s="10">
        <f t="shared" si="7"/>
        <v>0</v>
      </c>
      <c r="P167" s="10">
        <f t="shared" si="7"/>
        <v>0</v>
      </c>
    </row>
    <row r="168" spans="2:16" x14ac:dyDescent="0.35">
      <c r="B168" s="71"/>
      <c r="C168" s="72"/>
      <c r="D168" s="72"/>
      <c r="E168" s="72"/>
      <c r="F168" s="72"/>
      <c r="G168" s="72"/>
      <c r="H168" s="72"/>
      <c r="I168" s="72"/>
      <c r="J168" s="72"/>
      <c r="K168" s="72"/>
      <c r="L168" s="72"/>
      <c r="M168" s="72"/>
      <c r="N168" s="73"/>
      <c r="O168" s="70">
        <f>O167+P167</f>
        <v>0</v>
      </c>
      <c r="P168" s="70"/>
    </row>
    <row r="170" spans="2:16" x14ac:dyDescent="0.35">
      <c r="B170" s="77" t="s">
        <v>34</v>
      </c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</row>
    <row r="171" spans="2:16" x14ac:dyDescent="0.35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</row>
    <row r="172" spans="2:16" x14ac:dyDescent="0.35">
      <c r="B172" s="76" t="s">
        <v>1</v>
      </c>
      <c r="C172" s="76" t="s">
        <v>2</v>
      </c>
      <c r="D172" s="76" t="s">
        <v>3</v>
      </c>
      <c r="E172" s="76" t="s">
        <v>4</v>
      </c>
      <c r="F172" s="76"/>
      <c r="G172" s="76"/>
      <c r="H172" s="76"/>
      <c r="I172" s="76"/>
      <c r="J172" s="76"/>
      <c r="K172" s="76"/>
      <c r="L172" s="76"/>
      <c r="M172" s="76"/>
      <c r="N172" s="76" t="s">
        <v>5</v>
      </c>
      <c r="O172" s="76" t="s">
        <v>6</v>
      </c>
      <c r="P172" s="76"/>
    </row>
    <row r="173" spans="2:16" x14ac:dyDescent="0.35"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</row>
    <row r="174" spans="2:16" x14ac:dyDescent="0.35">
      <c r="B174" s="76"/>
      <c r="C174" s="76"/>
      <c r="D174" s="76"/>
      <c r="E174" s="76" t="s">
        <v>9</v>
      </c>
      <c r="F174" s="76" t="s">
        <v>10</v>
      </c>
      <c r="G174" s="76"/>
      <c r="H174" s="76"/>
      <c r="I174" s="76"/>
      <c r="J174" s="76"/>
      <c r="K174" s="76" t="s">
        <v>11</v>
      </c>
      <c r="L174" s="76" t="s">
        <v>12</v>
      </c>
      <c r="M174" s="76" t="s">
        <v>13</v>
      </c>
      <c r="N174" s="76"/>
      <c r="O174" s="76" t="s">
        <v>14</v>
      </c>
      <c r="P174" s="76" t="s">
        <v>15</v>
      </c>
    </row>
    <row r="175" spans="2:16" x14ac:dyDescent="0.35">
      <c r="B175" s="76"/>
      <c r="C175" s="76"/>
      <c r="D175" s="76"/>
      <c r="E175" s="76"/>
      <c r="F175" s="76" t="s">
        <v>17</v>
      </c>
      <c r="G175" s="76" t="s">
        <v>18</v>
      </c>
      <c r="H175" s="76" t="s">
        <v>19</v>
      </c>
      <c r="I175" s="76"/>
      <c r="J175" s="76"/>
      <c r="K175" s="76"/>
      <c r="L175" s="76"/>
      <c r="M175" s="76"/>
      <c r="N175" s="76"/>
      <c r="O175" s="76"/>
      <c r="P175" s="76"/>
    </row>
    <row r="176" spans="2:16" x14ac:dyDescent="0.35"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</row>
    <row r="177" spans="2:17" x14ac:dyDescent="0.35">
      <c r="B177" s="76"/>
      <c r="C177" s="76"/>
      <c r="D177" s="11" t="s">
        <v>20</v>
      </c>
      <c r="E177" s="11" t="s">
        <v>21</v>
      </c>
      <c r="F177" s="11" t="s">
        <v>21</v>
      </c>
      <c r="G177" s="11" t="s">
        <v>21</v>
      </c>
      <c r="H177" s="11" t="s">
        <v>22</v>
      </c>
      <c r="I177" s="11" t="s">
        <v>23</v>
      </c>
      <c r="J177" s="11"/>
      <c r="K177" s="11" t="s">
        <v>24</v>
      </c>
      <c r="L177" s="11" t="s">
        <v>25</v>
      </c>
      <c r="M177" s="11" t="s">
        <v>25</v>
      </c>
      <c r="N177" s="11" t="str">
        <f>M177</f>
        <v>tis. Kč</v>
      </c>
      <c r="O177" s="11" t="str">
        <f>N177</f>
        <v>tis. Kč</v>
      </c>
      <c r="P177" s="11" t="str">
        <f>O177</f>
        <v>tis. Kč</v>
      </c>
    </row>
    <row r="178" spans="2:17" ht="15" customHeight="1" x14ac:dyDescent="0.35">
      <c r="B178" s="2">
        <v>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3"/>
      <c r="O178" s="12"/>
      <c r="P178" s="12"/>
    </row>
    <row r="179" spans="2:17" ht="15" customHeight="1" x14ac:dyDescent="0.35">
      <c r="B179" s="2">
        <v>2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3"/>
      <c r="O179" s="12"/>
      <c r="P179" s="12"/>
    </row>
    <row r="180" spans="2:17" ht="15" customHeight="1" x14ac:dyDescent="0.35">
      <c r="B180" s="2">
        <v>3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3"/>
      <c r="O180" s="12"/>
      <c r="P180" s="12"/>
    </row>
    <row r="181" spans="2:17" ht="15" customHeight="1" x14ac:dyDescent="0.35">
      <c r="B181" s="2">
        <v>4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3"/>
      <c r="O181" s="12"/>
      <c r="P181" s="12"/>
    </row>
    <row r="182" spans="2:17" ht="15" customHeight="1" x14ac:dyDescent="0.35">
      <c r="B182" s="2">
        <v>5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3"/>
      <c r="O182" s="12"/>
      <c r="P182" s="12"/>
    </row>
    <row r="183" spans="2:17" ht="15" hidden="1" customHeight="1" x14ac:dyDescent="0.35">
      <c r="B183" s="2">
        <v>6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3"/>
      <c r="O183" s="12"/>
      <c r="P183" s="12"/>
    </row>
    <row r="184" spans="2:17" ht="15" hidden="1" customHeight="1" x14ac:dyDescent="0.35">
      <c r="B184" s="2">
        <v>7</v>
      </c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3"/>
      <c r="O184" s="12"/>
      <c r="P184" s="12"/>
    </row>
    <row r="185" spans="2:17" ht="15" hidden="1" customHeight="1" x14ac:dyDescent="0.35">
      <c r="B185" s="2">
        <v>8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3"/>
      <c r="O185" s="12"/>
      <c r="P185" s="12"/>
    </row>
    <row r="186" spans="2:17" ht="15" hidden="1" customHeight="1" x14ac:dyDescent="0.35">
      <c r="B186" s="2">
        <v>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3"/>
      <c r="O186" s="12"/>
      <c r="P186" s="12"/>
    </row>
    <row r="187" spans="2:17" ht="15" hidden="1" customHeight="1" x14ac:dyDescent="0.35">
      <c r="B187" s="2">
        <v>10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3"/>
      <c r="O187" s="12"/>
      <c r="P187" s="12"/>
    </row>
    <row r="188" spans="2:17" x14ac:dyDescent="0.35">
      <c r="B188" s="70" t="s">
        <v>26</v>
      </c>
      <c r="C188" s="70"/>
      <c r="D188" s="70"/>
      <c r="E188" s="10">
        <f t="shared" ref="E188:P188" si="8">SUM(E178:E187)</f>
        <v>0</v>
      </c>
      <c r="F188" s="10">
        <f t="shared" si="8"/>
        <v>0</v>
      </c>
      <c r="G188" s="10">
        <f t="shared" si="8"/>
        <v>0</v>
      </c>
      <c r="H188" s="10">
        <f t="shared" si="8"/>
        <v>0</v>
      </c>
      <c r="I188" s="10">
        <f t="shared" si="8"/>
        <v>0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10">
        <f t="shared" si="8"/>
        <v>0</v>
      </c>
      <c r="N188" s="10">
        <f t="shared" si="8"/>
        <v>0</v>
      </c>
      <c r="O188" s="10">
        <f t="shared" si="8"/>
        <v>0</v>
      </c>
      <c r="P188" s="10">
        <f t="shared" si="8"/>
        <v>0</v>
      </c>
    </row>
    <row r="189" spans="2:17" x14ac:dyDescent="0.35">
      <c r="B189" s="71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3"/>
      <c r="O189" s="70">
        <f>O188+P188</f>
        <v>0</v>
      </c>
      <c r="P189" s="70"/>
    </row>
    <row r="190" spans="2:17" x14ac:dyDescent="0.3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2:17" x14ac:dyDescent="0.35">
      <c r="B191" s="77" t="s">
        <v>35</v>
      </c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77"/>
      <c r="O191" s="77"/>
      <c r="P191" s="77"/>
    </row>
    <row r="192" spans="2:17" x14ac:dyDescent="0.35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77"/>
      <c r="O192" s="77"/>
      <c r="P192" s="77"/>
    </row>
    <row r="193" spans="2:16" x14ac:dyDescent="0.35">
      <c r="B193" s="76" t="s">
        <v>1</v>
      </c>
      <c r="C193" s="76" t="s">
        <v>2</v>
      </c>
      <c r="D193" s="76" t="s">
        <v>3</v>
      </c>
      <c r="E193" s="76" t="s">
        <v>4</v>
      </c>
      <c r="F193" s="76"/>
      <c r="G193" s="76"/>
      <c r="H193" s="76"/>
      <c r="I193" s="76"/>
      <c r="J193" s="76"/>
      <c r="K193" s="76"/>
      <c r="L193" s="76"/>
      <c r="M193" s="76"/>
      <c r="N193" s="76" t="s">
        <v>5</v>
      </c>
      <c r="O193" s="76" t="s">
        <v>6</v>
      </c>
      <c r="P193" s="76"/>
    </row>
    <row r="194" spans="2:16" x14ac:dyDescent="0.35"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</row>
    <row r="195" spans="2:16" x14ac:dyDescent="0.35">
      <c r="B195" s="76"/>
      <c r="C195" s="76"/>
      <c r="D195" s="76"/>
      <c r="E195" s="76" t="s">
        <v>9</v>
      </c>
      <c r="F195" s="76" t="s">
        <v>10</v>
      </c>
      <c r="G195" s="76"/>
      <c r="H195" s="76"/>
      <c r="I195" s="76"/>
      <c r="J195" s="76"/>
      <c r="K195" s="76" t="s">
        <v>11</v>
      </c>
      <c r="L195" s="76" t="s">
        <v>12</v>
      </c>
      <c r="M195" s="76" t="s">
        <v>13</v>
      </c>
      <c r="N195" s="76"/>
      <c r="O195" s="76" t="s">
        <v>14</v>
      </c>
      <c r="P195" s="76" t="s">
        <v>15</v>
      </c>
    </row>
    <row r="196" spans="2:16" x14ac:dyDescent="0.35">
      <c r="B196" s="76"/>
      <c r="C196" s="76"/>
      <c r="D196" s="76"/>
      <c r="E196" s="76"/>
      <c r="F196" s="76" t="s">
        <v>17</v>
      </c>
      <c r="G196" s="76" t="s">
        <v>18</v>
      </c>
      <c r="H196" s="76" t="s">
        <v>19</v>
      </c>
      <c r="I196" s="76"/>
      <c r="J196" s="76"/>
      <c r="K196" s="76"/>
      <c r="L196" s="76"/>
      <c r="M196" s="76"/>
      <c r="N196" s="76"/>
      <c r="O196" s="76"/>
      <c r="P196" s="76"/>
    </row>
    <row r="197" spans="2:16" x14ac:dyDescent="0.35">
      <c r="B197" s="76"/>
      <c r="C197" s="76"/>
      <c r="D197" s="76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</row>
    <row r="198" spans="2:16" x14ac:dyDescent="0.35">
      <c r="B198" s="76"/>
      <c r="C198" s="76"/>
      <c r="D198" s="11" t="s">
        <v>20</v>
      </c>
      <c r="E198" s="11" t="s">
        <v>21</v>
      </c>
      <c r="F198" s="11" t="s">
        <v>21</v>
      </c>
      <c r="G198" s="11" t="s">
        <v>21</v>
      </c>
      <c r="H198" s="11" t="s">
        <v>22</v>
      </c>
      <c r="I198" s="11" t="s">
        <v>23</v>
      </c>
      <c r="J198" s="11"/>
      <c r="K198" s="11" t="s">
        <v>24</v>
      </c>
      <c r="L198" s="11" t="s">
        <v>25</v>
      </c>
      <c r="M198" s="11" t="s">
        <v>25</v>
      </c>
      <c r="N198" s="11" t="str">
        <f>M198</f>
        <v>tis. Kč</v>
      </c>
      <c r="O198" s="11" t="str">
        <f>N198</f>
        <v>tis. Kč</v>
      </c>
      <c r="P198" s="11" t="str">
        <f>O198</f>
        <v>tis. Kč</v>
      </c>
    </row>
    <row r="199" spans="2:16" ht="15" customHeight="1" x14ac:dyDescent="0.35">
      <c r="B199" s="2">
        <v>1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3"/>
      <c r="O199" s="12"/>
      <c r="P199" s="12"/>
    </row>
    <row r="200" spans="2:16" ht="15" customHeight="1" x14ac:dyDescent="0.35">
      <c r="B200" s="2">
        <v>2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3"/>
      <c r="O200" s="12"/>
      <c r="P200" s="12"/>
    </row>
    <row r="201" spans="2:16" ht="15" customHeight="1" x14ac:dyDescent="0.35">
      <c r="B201" s="2">
        <v>3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3"/>
      <c r="O201" s="12"/>
      <c r="P201" s="12"/>
    </row>
    <row r="202" spans="2:16" ht="15" customHeight="1" x14ac:dyDescent="0.35">
      <c r="B202" s="2">
        <v>4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3"/>
      <c r="O202" s="12"/>
      <c r="P202" s="12"/>
    </row>
    <row r="203" spans="2:16" ht="15" customHeight="1" x14ac:dyDescent="0.35">
      <c r="B203" s="2">
        <v>5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3"/>
      <c r="O203" s="12"/>
      <c r="P203" s="12"/>
    </row>
    <row r="204" spans="2:16" ht="15" hidden="1" customHeight="1" x14ac:dyDescent="0.35">
      <c r="B204" s="2">
        <v>6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3"/>
      <c r="O204" s="12"/>
      <c r="P204" s="12"/>
    </row>
    <row r="205" spans="2:16" ht="15" hidden="1" customHeight="1" x14ac:dyDescent="0.35">
      <c r="B205" s="2">
        <v>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3"/>
      <c r="O205" s="12"/>
      <c r="P205" s="12"/>
    </row>
    <row r="206" spans="2:16" ht="15" hidden="1" customHeight="1" x14ac:dyDescent="0.35">
      <c r="B206" s="2">
        <v>8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3"/>
      <c r="O206" s="12"/>
      <c r="P206" s="12"/>
    </row>
    <row r="207" spans="2:16" ht="15" hidden="1" customHeight="1" x14ac:dyDescent="0.35">
      <c r="B207" s="2">
        <v>9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3"/>
      <c r="O207" s="12"/>
      <c r="P207" s="12"/>
    </row>
    <row r="208" spans="2:16" ht="15" hidden="1" customHeight="1" x14ac:dyDescent="0.35">
      <c r="B208" s="2">
        <v>10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3"/>
      <c r="O208" s="12"/>
      <c r="P208" s="12"/>
    </row>
    <row r="209" spans="2:16" x14ac:dyDescent="0.35">
      <c r="B209" s="70" t="s">
        <v>26</v>
      </c>
      <c r="C209" s="70"/>
      <c r="D209" s="70"/>
      <c r="E209" s="10">
        <f t="shared" ref="E209:P209" si="9">SUM(E199:E208)</f>
        <v>0</v>
      </c>
      <c r="F209" s="10">
        <f t="shared" si="9"/>
        <v>0</v>
      </c>
      <c r="G209" s="10">
        <f t="shared" si="9"/>
        <v>0</v>
      </c>
      <c r="H209" s="10">
        <f t="shared" si="9"/>
        <v>0</v>
      </c>
      <c r="I209" s="10">
        <f t="shared" si="9"/>
        <v>0</v>
      </c>
      <c r="J209" s="10">
        <f t="shared" si="9"/>
        <v>0</v>
      </c>
      <c r="K209" s="10">
        <f t="shared" si="9"/>
        <v>0</v>
      </c>
      <c r="L209" s="10">
        <f t="shared" si="9"/>
        <v>0</v>
      </c>
      <c r="M209" s="10">
        <f t="shared" si="9"/>
        <v>0</v>
      </c>
      <c r="N209" s="10">
        <f t="shared" si="9"/>
        <v>0</v>
      </c>
      <c r="O209" s="10">
        <f t="shared" si="9"/>
        <v>0</v>
      </c>
      <c r="P209" s="10">
        <f t="shared" si="9"/>
        <v>0</v>
      </c>
    </row>
    <row r="210" spans="2:16" x14ac:dyDescent="0.35">
      <c r="B210" s="71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3"/>
      <c r="O210" s="70">
        <f>O209+P209</f>
        <v>0</v>
      </c>
      <c r="P210" s="70"/>
    </row>
    <row r="212" spans="2:16" x14ac:dyDescent="0.35">
      <c r="B212" s="77" t="s">
        <v>36</v>
      </c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77"/>
      <c r="O212" s="77"/>
      <c r="P212" s="77"/>
    </row>
    <row r="213" spans="2:16" x14ac:dyDescent="0.35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77"/>
      <c r="O213" s="77"/>
      <c r="P213" s="77"/>
    </row>
    <row r="214" spans="2:16" x14ac:dyDescent="0.35">
      <c r="B214" s="76" t="s">
        <v>1</v>
      </c>
      <c r="C214" s="76" t="s">
        <v>2</v>
      </c>
      <c r="D214" s="76" t="s">
        <v>3</v>
      </c>
      <c r="E214" s="76" t="s">
        <v>4</v>
      </c>
      <c r="F214" s="76"/>
      <c r="G214" s="76"/>
      <c r="H214" s="76"/>
      <c r="I214" s="76"/>
      <c r="J214" s="76"/>
      <c r="K214" s="76"/>
      <c r="L214" s="76"/>
      <c r="M214" s="76"/>
      <c r="N214" s="76" t="s">
        <v>5</v>
      </c>
      <c r="O214" s="76" t="s">
        <v>6</v>
      </c>
      <c r="P214" s="76"/>
    </row>
    <row r="215" spans="2:16" x14ac:dyDescent="0.35">
      <c r="B215" s="76"/>
      <c r="C215" s="76"/>
      <c r="D215" s="76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</row>
    <row r="216" spans="2:16" x14ac:dyDescent="0.35">
      <c r="B216" s="76"/>
      <c r="C216" s="76"/>
      <c r="D216" s="76"/>
      <c r="E216" s="76" t="s">
        <v>9</v>
      </c>
      <c r="F216" s="76" t="s">
        <v>10</v>
      </c>
      <c r="G216" s="76"/>
      <c r="H216" s="76"/>
      <c r="I216" s="76"/>
      <c r="J216" s="76"/>
      <c r="K216" s="76" t="s">
        <v>11</v>
      </c>
      <c r="L216" s="76" t="s">
        <v>12</v>
      </c>
      <c r="M216" s="76" t="s">
        <v>13</v>
      </c>
      <c r="N216" s="76"/>
      <c r="O216" s="76" t="s">
        <v>14</v>
      </c>
      <c r="P216" s="76" t="s">
        <v>15</v>
      </c>
    </row>
    <row r="217" spans="2:16" x14ac:dyDescent="0.35">
      <c r="B217" s="76"/>
      <c r="C217" s="76"/>
      <c r="D217" s="76"/>
      <c r="E217" s="76"/>
      <c r="F217" s="76" t="s">
        <v>17</v>
      </c>
      <c r="G217" s="76" t="s">
        <v>18</v>
      </c>
      <c r="H217" s="76" t="s">
        <v>19</v>
      </c>
      <c r="I217" s="76"/>
      <c r="J217" s="76"/>
      <c r="K217" s="76"/>
      <c r="L217" s="76"/>
      <c r="M217" s="76"/>
      <c r="N217" s="76"/>
      <c r="O217" s="76"/>
      <c r="P217" s="76"/>
    </row>
    <row r="218" spans="2:16" x14ac:dyDescent="0.35">
      <c r="B218" s="76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</row>
    <row r="219" spans="2:16" x14ac:dyDescent="0.35">
      <c r="B219" s="76"/>
      <c r="C219" s="76"/>
      <c r="D219" s="11" t="s">
        <v>20</v>
      </c>
      <c r="E219" s="11" t="s">
        <v>21</v>
      </c>
      <c r="F219" s="11" t="s">
        <v>21</v>
      </c>
      <c r="G219" s="11" t="s">
        <v>21</v>
      </c>
      <c r="H219" s="11" t="s">
        <v>22</v>
      </c>
      <c r="I219" s="11" t="s">
        <v>23</v>
      </c>
      <c r="J219" s="11"/>
      <c r="K219" s="11" t="s">
        <v>24</v>
      </c>
      <c r="L219" s="11" t="s">
        <v>25</v>
      </c>
      <c r="M219" s="11" t="s">
        <v>25</v>
      </c>
      <c r="N219" s="11" t="str">
        <f>M219</f>
        <v>tis. Kč</v>
      </c>
      <c r="O219" s="11" t="str">
        <f>N219</f>
        <v>tis. Kč</v>
      </c>
      <c r="P219" s="11" t="str">
        <f>O219</f>
        <v>tis. Kč</v>
      </c>
    </row>
    <row r="220" spans="2:16" ht="15" customHeight="1" x14ac:dyDescent="0.35">
      <c r="B220" s="2">
        <v>1</v>
      </c>
      <c r="C220" s="14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3"/>
      <c r="O220" s="12"/>
      <c r="P220" s="12"/>
    </row>
    <row r="221" spans="2:16" ht="15" customHeight="1" x14ac:dyDescent="0.35">
      <c r="B221" s="2">
        <v>2</v>
      </c>
      <c r="C221" s="14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3"/>
      <c r="O221" s="12"/>
      <c r="P221" s="12"/>
    </row>
    <row r="222" spans="2:16" ht="15" customHeight="1" x14ac:dyDescent="0.35">
      <c r="B222" s="2">
        <v>3</v>
      </c>
      <c r="C222" s="14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3"/>
      <c r="O222" s="12"/>
      <c r="P222" s="12"/>
    </row>
    <row r="223" spans="2:16" ht="15" customHeight="1" x14ac:dyDescent="0.35">
      <c r="B223" s="2">
        <v>4</v>
      </c>
      <c r="C223" s="14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3"/>
      <c r="O223" s="12"/>
      <c r="P223" s="12"/>
    </row>
    <row r="224" spans="2:16" ht="15" customHeight="1" x14ac:dyDescent="0.35">
      <c r="B224" s="2">
        <v>5</v>
      </c>
      <c r="C224" s="14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3"/>
      <c r="O224" s="12"/>
      <c r="P224" s="12"/>
    </row>
    <row r="225" spans="2:16" ht="15" hidden="1" customHeight="1" x14ac:dyDescent="0.35">
      <c r="B225" s="2">
        <v>6</v>
      </c>
      <c r="C225" s="14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3"/>
      <c r="O225" s="12"/>
      <c r="P225" s="12"/>
    </row>
    <row r="226" spans="2:16" ht="15" hidden="1" customHeight="1" x14ac:dyDescent="0.35">
      <c r="B226" s="2">
        <v>7</v>
      </c>
      <c r="C226" s="14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3"/>
      <c r="O226" s="12"/>
      <c r="P226" s="12"/>
    </row>
    <row r="227" spans="2:16" ht="15" hidden="1" customHeight="1" x14ac:dyDescent="0.35">
      <c r="B227" s="2">
        <v>8</v>
      </c>
      <c r="C227" s="14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3"/>
      <c r="O227" s="12"/>
      <c r="P227" s="12"/>
    </row>
    <row r="228" spans="2:16" ht="15" hidden="1" customHeight="1" x14ac:dyDescent="0.35">
      <c r="B228" s="2">
        <v>9</v>
      </c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3"/>
      <c r="O228" s="12"/>
      <c r="P228" s="12"/>
    </row>
    <row r="229" spans="2:16" ht="15" hidden="1" customHeight="1" x14ac:dyDescent="0.35">
      <c r="B229" s="2">
        <v>10</v>
      </c>
      <c r="C229" s="14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3"/>
      <c r="O229" s="12"/>
      <c r="P229" s="12"/>
    </row>
    <row r="230" spans="2:16" x14ac:dyDescent="0.35">
      <c r="B230" s="70" t="s">
        <v>26</v>
      </c>
      <c r="C230" s="70"/>
      <c r="D230" s="70"/>
      <c r="E230" s="10">
        <f t="shared" ref="E230:P230" si="10">SUM(E220:E229)</f>
        <v>0</v>
      </c>
      <c r="F230" s="10">
        <f t="shared" si="10"/>
        <v>0</v>
      </c>
      <c r="G230" s="10">
        <f t="shared" si="10"/>
        <v>0</v>
      </c>
      <c r="H230" s="10">
        <f t="shared" si="10"/>
        <v>0</v>
      </c>
      <c r="I230" s="10">
        <f t="shared" si="10"/>
        <v>0</v>
      </c>
      <c r="J230" s="10">
        <f t="shared" si="10"/>
        <v>0</v>
      </c>
      <c r="K230" s="10">
        <f t="shared" si="10"/>
        <v>0</v>
      </c>
      <c r="L230" s="10">
        <f t="shared" si="10"/>
        <v>0</v>
      </c>
      <c r="M230" s="10">
        <f t="shared" si="10"/>
        <v>0</v>
      </c>
      <c r="N230" s="10">
        <f t="shared" si="10"/>
        <v>0</v>
      </c>
      <c r="O230" s="10">
        <f t="shared" si="10"/>
        <v>0</v>
      </c>
      <c r="P230" s="10">
        <f t="shared" si="10"/>
        <v>0</v>
      </c>
    </row>
    <row r="231" spans="2:16" x14ac:dyDescent="0.35">
      <c r="B231" s="71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3"/>
      <c r="O231" s="70">
        <f>O230+P230</f>
        <v>0</v>
      </c>
      <c r="P231" s="70"/>
    </row>
    <row r="233" spans="2:16" x14ac:dyDescent="0.35">
      <c r="B233" s="77" t="s">
        <v>37</v>
      </c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</row>
    <row r="234" spans="2:16" x14ac:dyDescent="0.35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77"/>
      <c r="O234" s="77"/>
      <c r="P234" s="77"/>
    </row>
    <row r="235" spans="2:16" x14ac:dyDescent="0.35">
      <c r="B235" s="76" t="s">
        <v>1</v>
      </c>
      <c r="C235" s="76" t="s">
        <v>2</v>
      </c>
      <c r="D235" s="76" t="s">
        <v>3</v>
      </c>
      <c r="E235" s="76" t="s">
        <v>4</v>
      </c>
      <c r="F235" s="76"/>
      <c r="G235" s="76"/>
      <c r="H235" s="76"/>
      <c r="I235" s="76"/>
      <c r="J235" s="76"/>
      <c r="K235" s="76"/>
      <c r="L235" s="76"/>
      <c r="M235" s="76"/>
      <c r="N235" s="76" t="s">
        <v>5</v>
      </c>
      <c r="O235" s="76" t="s">
        <v>6</v>
      </c>
      <c r="P235" s="76"/>
    </row>
    <row r="236" spans="2:16" x14ac:dyDescent="0.35">
      <c r="B236" s="76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</row>
    <row r="237" spans="2:16" x14ac:dyDescent="0.35">
      <c r="B237" s="76"/>
      <c r="C237" s="76"/>
      <c r="D237" s="76"/>
      <c r="E237" s="76" t="s">
        <v>9</v>
      </c>
      <c r="F237" s="76" t="s">
        <v>10</v>
      </c>
      <c r="G237" s="76"/>
      <c r="H237" s="76"/>
      <c r="I237" s="76"/>
      <c r="J237" s="76"/>
      <c r="K237" s="76" t="s">
        <v>11</v>
      </c>
      <c r="L237" s="76" t="s">
        <v>12</v>
      </c>
      <c r="M237" s="76" t="s">
        <v>13</v>
      </c>
      <c r="N237" s="76"/>
      <c r="O237" s="76" t="s">
        <v>14</v>
      </c>
      <c r="P237" s="76" t="s">
        <v>15</v>
      </c>
    </row>
    <row r="238" spans="2:16" x14ac:dyDescent="0.35">
      <c r="B238" s="76"/>
      <c r="C238" s="76"/>
      <c r="D238" s="76"/>
      <c r="E238" s="76"/>
      <c r="F238" s="76" t="s">
        <v>17</v>
      </c>
      <c r="G238" s="76" t="s">
        <v>18</v>
      </c>
      <c r="H238" s="76" t="s">
        <v>19</v>
      </c>
      <c r="I238" s="76"/>
      <c r="J238" s="76"/>
      <c r="K238" s="76"/>
      <c r="L238" s="76"/>
      <c r="M238" s="76"/>
      <c r="N238" s="76"/>
      <c r="O238" s="76"/>
      <c r="P238" s="76"/>
    </row>
    <row r="239" spans="2:16" x14ac:dyDescent="0.35"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</row>
    <row r="240" spans="2:16" x14ac:dyDescent="0.35">
      <c r="B240" s="76"/>
      <c r="C240" s="76"/>
      <c r="D240" s="11" t="s">
        <v>20</v>
      </c>
      <c r="E240" s="11" t="s">
        <v>21</v>
      </c>
      <c r="F240" s="11" t="s">
        <v>21</v>
      </c>
      <c r="G240" s="11" t="s">
        <v>21</v>
      </c>
      <c r="H240" s="11" t="s">
        <v>22</v>
      </c>
      <c r="I240" s="11" t="s">
        <v>23</v>
      </c>
      <c r="J240" s="11"/>
      <c r="K240" s="11" t="s">
        <v>24</v>
      </c>
      <c r="L240" s="11" t="s">
        <v>25</v>
      </c>
      <c r="M240" s="11" t="s">
        <v>25</v>
      </c>
      <c r="N240" s="11" t="str">
        <f>M240</f>
        <v>tis. Kč</v>
      </c>
      <c r="O240" s="11" t="str">
        <f>N240</f>
        <v>tis. Kč</v>
      </c>
      <c r="P240" s="11" t="str">
        <f>O240</f>
        <v>tis. Kč</v>
      </c>
    </row>
    <row r="241" spans="2:16" ht="15" customHeight="1" x14ac:dyDescent="0.35">
      <c r="B241" s="2">
        <v>1</v>
      </c>
      <c r="C241" s="14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3"/>
      <c r="O241" s="12"/>
      <c r="P241" s="12"/>
    </row>
    <row r="242" spans="2:16" ht="15" customHeight="1" x14ac:dyDescent="0.35">
      <c r="B242" s="2">
        <v>2</v>
      </c>
      <c r="C242" s="14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3"/>
      <c r="O242" s="12"/>
      <c r="P242" s="12"/>
    </row>
    <row r="243" spans="2:16" ht="15" customHeight="1" x14ac:dyDescent="0.35">
      <c r="B243" s="2">
        <v>3</v>
      </c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3"/>
      <c r="O243" s="12"/>
      <c r="P243" s="12"/>
    </row>
    <row r="244" spans="2:16" ht="15" customHeight="1" x14ac:dyDescent="0.35">
      <c r="B244" s="2">
        <v>4</v>
      </c>
      <c r="C244" s="14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3"/>
      <c r="O244" s="12"/>
      <c r="P244" s="12"/>
    </row>
    <row r="245" spans="2:16" ht="15" customHeight="1" x14ac:dyDescent="0.35">
      <c r="B245" s="2">
        <v>5</v>
      </c>
      <c r="C245" s="14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3"/>
      <c r="O245" s="12"/>
      <c r="P245" s="12"/>
    </row>
    <row r="246" spans="2:16" ht="15" hidden="1" customHeight="1" x14ac:dyDescent="0.35">
      <c r="B246" s="2">
        <v>6</v>
      </c>
      <c r="C246" s="14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3"/>
      <c r="O246" s="12"/>
      <c r="P246" s="12"/>
    </row>
    <row r="247" spans="2:16" ht="15" hidden="1" customHeight="1" x14ac:dyDescent="0.35">
      <c r="B247" s="2">
        <v>7</v>
      </c>
      <c r="C247" s="14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3"/>
      <c r="O247" s="12"/>
      <c r="P247" s="12"/>
    </row>
    <row r="248" spans="2:16" ht="15" hidden="1" customHeight="1" x14ac:dyDescent="0.35">
      <c r="B248" s="2">
        <v>8</v>
      </c>
      <c r="C248" s="14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3"/>
      <c r="O248" s="12"/>
      <c r="P248" s="12"/>
    </row>
    <row r="249" spans="2:16" ht="15" hidden="1" customHeight="1" x14ac:dyDescent="0.35">
      <c r="B249" s="2">
        <v>9</v>
      </c>
      <c r="C249" s="14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3"/>
      <c r="O249" s="12"/>
      <c r="P249" s="12"/>
    </row>
    <row r="250" spans="2:16" ht="15" hidden="1" customHeight="1" x14ac:dyDescent="0.35">
      <c r="B250" s="2">
        <v>10</v>
      </c>
      <c r="C250" s="14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3"/>
      <c r="O250" s="12"/>
      <c r="P250" s="12"/>
    </row>
    <row r="251" spans="2:16" x14ac:dyDescent="0.35">
      <c r="B251" s="70" t="s">
        <v>26</v>
      </c>
      <c r="C251" s="70"/>
      <c r="D251" s="70"/>
      <c r="E251" s="10">
        <f t="shared" ref="E251:P251" si="11">SUM(E241:E250)</f>
        <v>0</v>
      </c>
      <c r="F251" s="10">
        <f t="shared" si="11"/>
        <v>0</v>
      </c>
      <c r="G251" s="10">
        <f t="shared" si="11"/>
        <v>0</v>
      </c>
      <c r="H251" s="10">
        <f t="shared" si="11"/>
        <v>0</v>
      </c>
      <c r="I251" s="10">
        <f t="shared" si="11"/>
        <v>0</v>
      </c>
      <c r="J251" s="10">
        <f t="shared" si="11"/>
        <v>0</v>
      </c>
      <c r="K251" s="10">
        <f t="shared" si="11"/>
        <v>0</v>
      </c>
      <c r="L251" s="10">
        <f t="shared" si="11"/>
        <v>0</v>
      </c>
      <c r="M251" s="10">
        <f t="shared" si="11"/>
        <v>0</v>
      </c>
      <c r="N251" s="10">
        <f t="shared" si="11"/>
        <v>0</v>
      </c>
      <c r="O251" s="10">
        <f t="shared" si="11"/>
        <v>0</v>
      </c>
      <c r="P251" s="10">
        <f t="shared" si="11"/>
        <v>0</v>
      </c>
    </row>
    <row r="252" spans="2:16" x14ac:dyDescent="0.35">
      <c r="B252" s="71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3"/>
      <c r="O252" s="70">
        <f>O251+P251</f>
        <v>0</v>
      </c>
      <c r="P252" s="70"/>
    </row>
  </sheetData>
  <protectedRanges>
    <protectedRange sqref="C10:P14 C31:P35 C52:P56 C73:P77 C94:P98 C115:P119 C136:P140 C157:P161 C178:P182 C199:P203 C220:P224 C241:P245" name="asfa"/>
  </protectedRanges>
  <mergeCells count="243">
    <mergeCell ref="R6:U6"/>
    <mergeCell ref="B2:P3"/>
    <mergeCell ref="B21:N21"/>
    <mergeCell ref="B4:B9"/>
    <mergeCell ref="C4:C9"/>
    <mergeCell ref="P6:P8"/>
    <mergeCell ref="D4:D8"/>
    <mergeCell ref="O4:P5"/>
    <mergeCell ref="N4:N8"/>
    <mergeCell ref="G7:G8"/>
    <mergeCell ref="M6:M8"/>
    <mergeCell ref="E4:M5"/>
    <mergeCell ref="O21:P21"/>
    <mergeCell ref="B20:D20"/>
    <mergeCell ref="L6:L8"/>
    <mergeCell ref="H7:J8"/>
    <mergeCell ref="O6:O8"/>
    <mergeCell ref="F7:F8"/>
    <mergeCell ref="E6:E8"/>
    <mergeCell ref="F6:J6"/>
    <mergeCell ref="K6:K8"/>
    <mergeCell ref="P69:P71"/>
    <mergeCell ref="B23:P24"/>
    <mergeCell ref="B25:B30"/>
    <mergeCell ref="C25:C30"/>
    <mergeCell ref="D25:D29"/>
    <mergeCell ref="E25:M26"/>
    <mergeCell ref="N25:N29"/>
    <mergeCell ref="O25:P26"/>
    <mergeCell ref="E27:E29"/>
    <mergeCell ref="F27:J27"/>
    <mergeCell ref="K27:K29"/>
    <mergeCell ref="L27:L29"/>
    <mergeCell ref="M27:M29"/>
    <mergeCell ref="O27:O29"/>
    <mergeCell ref="P27:P29"/>
    <mergeCell ref="F28:F29"/>
    <mergeCell ref="G28:G29"/>
    <mergeCell ref="H28:J29"/>
    <mergeCell ref="B41:D41"/>
    <mergeCell ref="B42:N42"/>
    <mergeCell ref="O42:P42"/>
    <mergeCell ref="B44:P45"/>
    <mergeCell ref="B46:B51"/>
    <mergeCell ref="C46:C51"/>
    <mergeCell ref="D46:D50"/>
    <mergeCell ref="E46:M47"/>
    <mergeCell ref="N46:N50"/>
    <mergeCell ref="O46:P47"/>
    <mergeCell ref="E48:E50"/>
    <mergeCell ref="F48:J48"/>
    <mergeCell ref="K48:K50"/>
    <mergeCell ref="L48:L50"/>
    <mergeCell ref="F49:F50"/>
    <mergeCell ref="G49:G50"/>
    <mergeCell ref="H49:J50"/>
    <mergeCell ref="M48:M50"/>
    <mergeCell ref="O48:O50"/>
    <mergeCell ref="B83:D83"/>
    <mergeCell ref="B84:N84"/>
    <mergeCell ref="O84:P84"/>
    <mergeCell ref="B86:P87"/>
    <mergeCell ref="P48:P50"/>
    <mergeCell ref="B62:D62"/>
    <mergeCell ref="B63:N63"/>
    <mergeCell ref="O63:P63"/>
    <mergeCell ref="B65:P66"/>
    <mergeCell ref="B67:B72"/>
    <mergeCell ref="C67:C72"/>
    <mergeCell ref="D67:D71"/>
    <mergeCell ref="E67:M68"/>
    <mergeCell ref="N67:N71"/>
    <mergeCell ref="O67:P68"/>
    <mergeCell ref="E69:E71"/>
    <mergeCell ref="F69:J69"/>
    <mergeCell ref="K69:K71"/>
    <mergeCell ref="L69:L71"/>
    <mergeCell ref="F70:F71"/>
    <mergeCell ref="G70:G71"/>
    <mergeCell ref="H70:J71"/>
    <mergeCell ref="M69:M71"/>
    <mergeCell ref="O69:O71"/>
    <mergeCell ref="B88:B93"/>
    <mergeCell ref="C88:C93"/>
    <mergeCell ref="D88:D92"/>
    <mergeCell ref="E88:M89"/>
    <mergeCell ref="N88:N92"/>
    <mergeCell ref="O88:P89"/>
    <mergeCell ref="E90:E92"/>
    <mergeCell ref="F90:J90"/>
    <mergeCell ref="K90:K92"/>
    <mergeCell ref="L90:L92"/>
    <mergeCell ref="F91:F92"/>
    <mergeCell ref="G91:G92"/>
    <mergeCell ref="H91:J92"/>
    <mergeCell ref="M90:M92"/>
    <mergeCell ref="O90:O92"/>
    <mergeCell ref="P90:P92"/>
    <mergeCell ref="B104:D104"/>
    <mergeCell ref="B105:N105"/>
    <mergeCell ref="O105:P105"/>
    <mergeCell ref="B107:P108"/>
    <mergeCell ref="B109:B114"/>
    <mergeCell ref="C109:C114"/>
    <mergeCell ref="D109:D113"/>
    <mergeCell ref="E109:M110"/>
    <mergeCell ref="N109:N113"/>
    <mergeCell ref="O109:P110"/>
    <mergeCell ref="E111:E113"/>
    <mergeCell ref="F111:J111"/>
    <mergeCell ref="K111:K113"/>
    <mergeCell ref="L111:L113"/>
    <mergeCell ref="F112:F113"/>
    <mergeCell ref="G112:G113"/>
    <mergeCell ref="H112:J113"/>
    <mergeCell ref="M111:M113"/>
    <mergeCell ref="O111:O113"/>
    <mergeCell ref="P111:P113"/>
    <mergeCell ref="O126:P126"/>
    <mergeCell ref="B128:P129"/>
    <mergeCell ref="B130:B135"/>
    <mergeCell ref="C130:C135"/>
    <mergeCell ref="D130:D134"/>
    <mergeCell ref="E130:M131"/>
    <mergeCell ref="N130:N134"/>
    <mergeCell ref="O130:P131"/>
    <mergeCell ref="E132:E134"/>
    <mergeCell ref="F132:J132"/>
    <mergeCell ref="K132:K134"/>
    <mergeCell ref="L132:L134"/>
    <mergeCell ref="F133:F134"/>
    <mergeCell ref="G133:G134"/>
    <mergeCell ref="H133:J134"/>
    <mergeCell ref="M132:M134"/>
    <mergeCell ref="O132:O134"/>
    <mergeCell ref="P132:P134"/>
    <mergeCell ref="B146:D146"/>
    <mergeCell ref="B147:N147"/>
    <mergeCell ref="O147:P147"/>
    <mergeCell ref="B149:P150"/>
    <mergeCell ref="B151:B156"/>
    <mergeCell ref="C151:C156"/>
    <mergeCell ref="D151:D155"/>
    <mergeCell ref="E151:M152"/>
    <mergeCell ref="N151:N155"/>
    <mergeCell ref="O151:P152"/>
    <mergeCell ref="E153:E155"/>
    <mergeCell ref="F153:J153"/>
    <mergeCell ref="K153:K155"/>
    <mergeCell ref="L153:L155"/>
    <mergeCell ref="F154:F155"/>
    <mergeCell ref="G154:G155"/>
    <mergeCell ref="H154:J155"/>
    <mergeCell ref="M153:M155"/>
    <mergeCell ref="O153:O155"/>
    <mergeCell ref="P153:P155"/>
    <mergeCell ref="B170:P171"/>
    <mergeCell ref="B172:B177"/>
    <mergeCell ref="C172:C177"/>
    <mergeCell ref="D172:D176"/>
    <mergeCell ref="E172:M173"/>
    <mergeCell ref="N172:N176"/>
    <mergeCell ref="O172:P173"/>
    <mergeCell ref="E174:E176"/>
    <mergeCell ref="F174:J174"/>
    <mergeCell ref="K174:K176"/>
    <mergeCell ref="L174:L176"/>
    <mergeCell ref="F175:F176"/>
    <mergeCell ref="G175:G176"/>
    <mergeCell ref="H175:J176"/>
    <mergeCell ref="M174:M176"/>
    <mergeCell ref="H238:J239"/>
    <mergeCell ref="O195:O197"/>
    <mergeCell ref="P195:P197"/>
    <mergeCell ref="B209:D209"/>
    <mergeCell ref="B210:N210"/>
    <mergeCell ref="O210:P210"/>
    <mergeCell ref="B212:P213"/>
    <mergeCell ref="B214:B219"/>
    <mergeCell ref="C214:C219"/>
    <mergeCell ref="D214:D218"/>
    <mergeCell ref="E214:M215"/>
    <mergeCell ref="N214:N218"/>
    <mergeCell ref="O214:P215"/>
    <mergeCell ref="E216:E218"/>
    <mergeCell ref="F216:J216"/>
    <mergeCell ref="K216:K218"/>
    <mergeCell ref="L216:L218"/>
    <mergeCell ref="F217:F218"/>
    <mergeCell ref="G217:G218"/>
    <mergeCell ref="B193:B198"/>
    <mergeCell ref="C193:C198"/>
    <mergeCell ref="D193:D197"/>
    <mergeCell ref="E193:M194"/>
    <mergeCell ref="N193:N197"/>
    <mergeCell ref="M237:M239"/>
    <mergeCell ref="O237:O239"/>
    <mergeCell ref="P237:P239"/>
    <mergeCell ref="B251:D251"/>
    <mergeCell ref="B252:N252"/>
    <mergeCell ref="O252:P252"/>
    <mergeCell ref="H217:J218"/>
    <mergeCell ref="M216:M218"/>
    <mergeCell ref="O216:O218"/>
    <mergeCell ref="P216:P218"/>
    <mergeCell ref="O231:P231"/>
    <mergeCell ref="B233:P234"/>
    <mergeCell ref="B235:B240"/>
    <mergeCell ref="C235:C240"/>
    <mergeCell ref="D235:D239"/>
    <mergeCell ref="E235:M236"/>
    <mergeCell ref="N235:N239"/>
    <mergeCell ref="O235:P236"/>
    <mergeCell ref="E237:E239"/>
    <mergeCell ref="F237:J237"/>
    <mergeCell ref="K237:K239"/>
    <mergeCell ref="L237:L239"/>
    <mergeCell ref="F238:F239"/>
    <mergeCell ref="G238:G239"/>
    <mergeCell ref="B188:D188"/>
    <mergeCell ref="B189:N189"/>
    <mergeCell ref="B230:D230"/>
    <mergeCell ref="B231:N231"/>
    <mergeCell ref="B167:D167"/>
    <mergeCell ref="B168:N168"/>
    <mergeCell ref="B125:D125"/>
    <mergeCell ref="B126:N126"/>
    <mergeCell ref="R4:U4"/>
    <mergeCell ref="R5:U5"/>
    <mergeCell ref="O174:O176"/>
    <mergeCell ref="P174:P176"/>
    <mergeCell ref="O189:P189"/>
    <mergeCell ref="B191:P192"/>
    <mergeCell ref="O193:P194"/>
    <mergeCell ref="E195:E197"/>
    <mergeCell ref="F195:J195"/>
    <mergeCell ref="K195:K197"/>
    <mergeCell ref="L195:L197"/>
    <mergeCell ref="F196:F197"/>
    <mergeCell ref="G196:G197"/>
    <mergeCell ref="H196:J197"/>
    <mergeCell ref="M195:M197"/>
    <mergeCell ref="O168:P1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75C7F-DDDC-413C-99E5-35EB27DD962B}">
  <dimension ref="D3:AK527"/>
  <sheetViews>
    <sheetView zoomScale="115" zoomScaleNormal="115" workbookViewId="0">
      <selection activeCell="I15" sqref="I15"/>
    </sheetView>
  </sheetViews>
  <sheetFormatPr defaultColWidth="8.77734375" defaultRowHeight="12" x14ac:dyDescent="0.3"/>
  <cols>
    <col min="1" max="1" width="8.77734375" style="15"/>
    <col min="2" max="3" width="0" style="15" hidden="1" customWidth="1"/>
    <col min="4" max="4" width="20" style="15" bestFit="1" customWidth="1"/>
    <col min="5" max="5" width="8" style="15" customWidth="1"/>
    <col min="6" max="8" width="0" style="15" hidden="1" customWidth="1"/>
    <col min="9" max="9" width="12.77734375" style="15" customWidth="1"/>
    <col min="10" max="10" width="8.44140625" style="15" customWidth="1"/>
    <col min="11" max="21" width="8.77734375" style="15"/>
    <col min="22" max="22" width="0" style="15" hidden="1" customWidth="1"/>
    <col min="23" max="23" width="8.77734375" style="15"/>
    <col min="24" max="24" width="26.77734375" style="18" customWidth="1"/>
    <col min="25" max="25" width="20.21875" style="18" customWidth="1"/>
    <col min="26" max="26" width="19.77734375" style="18" customWidth="1"/>
    <col min="27" max="16384" width="8.77734375" style="15"/>
  </cols>
  <sheetData>
    <row r="3" spans="4:26" x14ac:dyDescent="0.3">
      <c r="D3" s="92" t="s">
        <v>38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  <c r="X3" s="26" t="s">
        <v>7</v>
      </c>
    </row>
    <row r="4" spans="4:26" x14ac:dyDescent="0.3">
      <c r="D4" s="95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7"/>
      <c r="X4" s="69" t="s">
        <v>8</v>
      </c>
    </row>
    <row r="5" spans="4:26" s="61" customFormat="1" ht="14.1" customHeight="1" x14ac:dyDescent="0.3">
      <c r="D5" s="62" t="s">
        <v>39</v>
      </c>
      <c r="E5" s="62">
        <v>12</v>
      </c>
      <c r="F5" s="63"/>
      <c r="G5" s="63"/>
      <c r="H5" s="64" t="s">
        <v>40</v>
      </c>
      <c r="I5" s="64" t="s">
        <v>41</v>
      </c>
      <c r="J5" s="64">
        <f>'Výpočet nákladů a úspor'!I4</f>
        <v>2024</v>
      </c>
      <c r="K5" s="64">
        <f>J5+1</f>
        <v>2025</v>
      </c>
      <c r="L5" s="64">
        <f t="shared" ref="L5:U5" si="0">K5+1</f>
        <v>2026</v>
      </c>
      <c r="M5" s="64">
        <f t="shared" si="0"/>
        <v>2027</v>
      </c>
      <c r="N5" s="64">
        <f t="shared" si="0"/>
        <v>2028</v>
      </c>
      <c r="O5" s="64">
        <f t="shared" si="0"/>
        <v>2029</v>
      </c>
      <c r="P5" s="64">
        <f t="shared" si="0"/>
        <v>2030</v>
      </c>
      <c r="Q5" s="64">
        <f t="shared" si="0"/>
        <v>2031</v>
      </c>
      <c r="R5" s="64">
        <f t="shared" si="0"/>
        <v>2032</v>
      </c>
      <c r="S5" s="64">
        <f t="shared" si="0"/>
        <v>2033</v>
      </c>
      <c r="T5" s="64">
        <f t="shared" si="0"/>
        <v>2034</v>
      </c>
      <c r="U5" s="64">
        <f t="shared" si="0"/>
        <v>2035</v>
      </c>
      <c r="V5" s="64">
        <v>2034</v>
      </c>
    </row>
    <row r="6" spans="4:26" ht="26.1" customHeight="1" x14ac:dyDescent="0.3">
      <c r="D6" s="98" t="s">
        <v>42</v>
      </c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</row>
    <row r="7" spans="4:26" s="57" customFormat="1" ht="14.1" customHeight="1" x14ac:dyDescent="0.3">
      <c r="D7" s="31" t="s">
        <v>43</v>
      </c>
      <c r="E7" s="31" t="s">
        <v>44</v>
      </c>
      <c r="F7" s="38"/>
      <c r="G7" s="38"/>
      <c r="H7" s="37"/>
      <c r="I7" s="82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4"/>
      <c r="X7" s="91" t="s">
        <v>45</v>
      </c>
      <c r="Y7" s="91" t="s">
        <v>46</v>
      </c>
      <c r="Z7" s="91" t="s">
        <v>47</v>
      </c>
    </row>
    <row r="8" spans="4:26" s="57" customFormat="1" ht="14.1" customHeight="1" x14ac:dyDescent="0.3">
      <c r="D8" s="45" t="s">
        <v>48</v>
      </c>
      <c r="E8" s="31" t="s">
        <v>21</v>
      </c>
      <c r="F8" s="39"/>
      <c r="G8" s="39"/>
      <c r="H8" s="40"/>
      <c r="I8" s="22">
        <f>I46+I83+I120+I157+I194+I231+I268+I305+I342+I416+I453</f>
        <v>1325.1999999999998</v>
      </c>
      <c r="J8" s="16">
        <f>I8</f>
        <v>1325.1999999999998</v>
      </c>
      <c r="K8" s="16">
        <f t="shared" ref="K8:V8" si="1">J8</f>
        <v>1325.1999999999998</v>
      </c>
      <c r="L8" s="16">
        <f t="shared" si="1"/>
        <v>1325.1999999999998</v>
      </c>
      <c r="M8" s="16">
        <f t="shared" si="1"/>
        <v>1325.1999999999998</v>
      </c>
      <c r="N8" s="16">
        <f t="shared" si="1"/>
        <v>1325.1999999999998</v>
      </c>
      <c r="O8" s="16">
        <f t="shared" si="1"/>
        <v>1325.1999999999998</v>
      </c>
      <c r="P8" s="16">
        <f t="shared" si="1"/>
        <v>1325.1999999999998</v>
      </c>
      <c r="Q8" s="16">
        <f t="shared" si="1"/>
        <v>1325.1999999999998</v>
      </c>
      <c r="R8" s="16">
        <f t="shared" si="1"/>
        <v>1325.1999999999998</v>
      </c>
      <c r="S8" s="16">
        <f t="shared" si="1"/>
        <v>1325.1999999999998</v>
      </c>
      <c r="T8" s="16">
        <f t="shared" si="1"/>
        <v>1325.1999999999998</v>
      </c>
      <c r="U8" s="16">
        <f t="shared" si="1"/>
        <v>1325.1999999999998</v>
      </c>
      <c r="V8" s="17">
        <f t="shared" si="1"/>
        <v>1325.1999999999998</v>
      </c>
      <c r="X8" s="91"/>
      <c r="Y8" s="91"/>
      <c r="Z8" s="91"/>
    </row>
    <row r="9" spans="4:26" s="57" customFormat="1" ht="14.1" customHeight="1" x14ac:dyDescent="0.3">
      <c r="D9" s="45" t="s">
        <v>49</v>
      </c>
      <c r="E9" s="31" t="s">
        <v>21</v>
      </c>
      <c r="F9" s="39"/>
      <c r="G9" s="39"/>
      <c r="H9" s="40"/>
      <c r="I9" s="22">
        <f>I47+I84+I121+I158+I195+I232+I269+I306+I343+I417+I454</f>
        <v>9706.4</v>
      </c>
      <c r="J9" s="16">
        <f t="shared" ref="J9:V9" si="2">I9</f>
        <v>9706.4</v>
      </c>
      <c r="K9" s="16">
        <f t="shared" si="2"/>
        <v>9706.4</v>
      </c>
      <c r="L9" s="16">
        <f t="shared" si="2"/>
        <v>9706.4</v>
      </c>
      <c r="M9" s="16">
        <f t="shared" si="2"/>
        <v>9706.4</v>
      </c>
      <c r="N9" s="16">
        <f t="shared" si="2"/>
        <v>9706.4</v>
      </c>
      <c r="O9" s="16">
        <f t="shared" si="2"/>
        <v>9706.4</v>
      </c>
      <c r="P9" s="16">
        <f t="shared" si="2"/>
        <v>9706.4</v>
      </c>
      <c r="Q9" s="16">
        <f t="shared" si="2"/>
        <v>9706.4</v>
      </c>
      <c r="R9" s="16">
        <f t="shared" si="2"/>
        <v>9706.4</v>
      </c>
      <c r="S9" s="16">
        <f t="shared" si="2"/>
        <v>9706.4</v>
      </c>
      <c r="T9" s="16">
        <f t="shared" si="2"/>
        <v>9706.4</v>
      </c>
      <c r="U9" s="16">
        <f t="shared" si="2"/>
        <v>9706.4</v>
      </c>
      <c r="V9" s="17">
        <f t="shared" si="2"/>
        <v>9706.4</v>
      </c>
      <c r="X9" s="58" t="s">
        <v>56</v>
      </c>
      <c r="Y9" s="59">
        <f>I12/I8</f>
        <v>4.1802633564744944</v>
      </c>
      <c r="Z9" s="59">
        <f>Y9*1.21</f>
        <v>5.058118661334138</v>
      </c>
    </row>
    <row r="10" spans="4:26" s="57" customFormat="1" ht="14.1" customHeight="1" x14ac:dyDescent="0.3">
      <c r="D10" s="45" t="s">
        <v>50</v>
      </c>
      <c r="E10" s="31" t="s">
        <v>51</v>
      </c>
      <c r="F10" s="39"/>
      <c r="G10" s="39"/>
      <c r="H10" s="40"/>
      <c r="I10" s="22">
        <f>I48+I85+I122+I159+I196+I233+I270+I307+I344+I418+I455</f>
        <v>34019</v>
      </c>
      <c r="J10" s="16">
        <f t="shared" ref="J10:V10" si="3">I10</f>
        <v>34019</v>
      </c>
      <c r="K10" s="16">
        <f t="shared" si="3"/>
        <v>34019</v>
      </c>
      <c r="L10" s="16">
        <f t="shared" si="3"/>
        <v>34019</v>
      </c>
      <c r="M10" s="16">
        <f t="shared" si="3"/>
        <v>34019</v>
      </c>
      <c r="N10" s="16">
        <f t="shared" si="3"/>
        <v>34019</v>
      </c>
      <c r="O10" s="16">
        <f t="shared" si="3"/>
        <v>34019</v>
      </c>
      <c r="P10" s="16">
        <f t="shared" si="3"/>
        <v>34019</v>
      </c>
      <c r="Q10" s="16">
        <f t="shared" si="3"/>
        <v>34019</v>
      </c>
      <c r="R10" s="16">
        <f t="shared" si="3"/>
        <v>34019</v>
      </c>
      <c r="S10" s="16">
        <f t="shared" si="3"/>
        <v>34019</v>
      </c>
      <c r="T10" s="16">
        <f t="shared" si="3"/>
        <v>34019</v>
      </c>
      <c r="U10" s="16">
        <f t="shared" si="3"/>
        <v>34019</v>
      </c>
      <c r="V10" s="17">
        <f t="shared" si="3"/>
        <v>34019</v>
      </c>
      <c r="X10" s="58" t="s">
        <v>57</v>
      </c>
      <c r="Y10" s="59">
        <f>I13/I9</f>
        <v>1.7982224099563175</v>
      </c>
      <c r="Z10" s="59">
        <f>Y10*1.1</f>
        <v>1.9780446509519494</v>
      </c>
    </row>
    <row r="11" spans="4:26" s="57" customFormat="1" ht="14.1" customHeight="1" x14ac:dyDescent="0.3">
      <c r="D11" s="45" t="s">
        <v>52</v>
      </c>
      <c r="E11" s="31" t="s">
        <v>51</v>
      </c>
      <c r="F11" s="39"/>
      <c r="G11" s="39"/>
      <c r="H11" s="40"/>
      <c r="I11" s="22">
        <f>I49+I86+I123+I160+I197+I234+I271+I308+I345+I419+I456</f>
        <v>34019</v>
      </c>
      <c r="J11" s="16">
        <f t="shared" ref="J11:V11" si="4">I11</f>
        <v>34019</v>
      </c>
      <c r="K11" s="16">
        <f t="shared" si="4"/>
        <v>34019</v>
      </c>
      <c r="L11" s="16">
        <f t="shared" si="4"/>
        <v>34019</v>
      </c>
      <c r="M11" s="16">
        <f t="shared" si="4"/>
        <v>34019</v>
      </c>
      <c r="N11" s="16">
        <f t="shared" si="4"/>
        <v>34019</v>
      </c>
      <c r="O11" s="16">
        <f t="shared" si="4"/>
        <v>34019</v>
      </c>
      <c r="P11" s="16">
        <f t="shared" si="4"/>
        <v>34019</v>
      </c>
      <c r="Q11" s="16">
        <f t="shared" si="4"/>
        <v>34019</v>
      </c>
      <c r="R11" s="16">
        <f t="shared" si="4"/>
        <v>34019</v>
      </c>
      <c r="S11" s="16">
        <f t="shared" si="4"/>
        <v>34019</v>
      </c>
      <c r="T11" s="16">
        <f t="shared" si="4"/>
        <v>34019</v>
      </c>
      <c r="U11" s="16">
        <f t="shared" si="4"/>
        <v>34019</v>
      </c>
      <c r="V11" s="17">
        <f t="shared" si="4"/>
        <v>34019</v>
      </c>
      <c r="X11" s="58" t="s">
        <v>102</v>
      </c>
      <c r="Y11" s="59">
        <f>I14/I10</f>
        <v>4.5814838766571629E-2</v>
      </c>
      <c r="Z11" s="59">
        <f>Y11*1.1</f>
        <v>5.0396322643228797E-2</v>
      </c>
    </row>
    <row r="12" spans="4:26" s="57" customFormat="1" ht="14.1" customHeight="1" x14ac:dyDescent="0.3">
      <c r="D12" s="45" t="s">
        <v>48</v>
      </c>
      <c r="E12" s="31" t="s">
        <v>25</v>
      </c>
      <c r="F12" s="39"/>
      <c r="G12" s="39"/>
      <c r="H12" s="40"/>
      <c r="I12" s="22">
        <f>I50+I87+I124+I161+I198+I235+I272+I309+I346+I420+I457</f>
        <v>5539.6849999999995</v>
      </c>
      <c r="J12" s="16">
        <f t="shared" ref="J12:V12" si="5">I12</f>
        <v>5539.6849999999995</v>
      </c>
      <c r="K12" s="16">
        <f t="shared" si="5"/>
        <v>5539.6849999999995</v>
      </c>
      <c r="L12" s="16">
        <f t="shared" si="5"/>
        <v>5539.6849999999995</v>
      </c>
      <c r="M12" s="16">
        <f t="shared" si="5"/>
        <v>5539.6849999999995</v>
      </c>
      <c r="N12" s="16">
        <f t="shared" si="5"/>
        <v>5539.6849999999995</v>
      </c>
      <c r="O12" s="16">
        <f t="shared" si="5"/>
        <v>5539.6849999999995</v>
      </c>
      <c r="P12" s="16">
        <f t="shared" si="5"/>
        <v>5539.6849999999995</v>
      </c>
      <c r="Q12" s="16">
        <f t="shared" si="5"/>
        <v>5539.6849999999995</v>
      </c>
      <c r="R12" s="16">
        <f t="shared" si="5"/>
        <v>5539.6849999999995</v>
      </c>
      <c r="S12" s="16">
        <f t="shared" si="5"/>
        <v>5539.6849999999995</v>
      </c>
      <c r="T12" s="16">
        <f t="shared" si="5"/>
        <v>5539.6849999999995</v>
      </c>
      <c r="U12" s="16">
        <f t="shared" si="5"/>
        <v>5539.6849999999995</v>
      </c>
      <c r="V12" s="17">
        <f t="shared" si="5"/>
        <v>5539.6849999999995</v>
      </c>
      <c r="X12" s="58" t="s">
        <v>103</v>
      </c>
      <c r="Y12" s="59">
        <f>I15/I11</f>
        <v>4.3519562597372059E-2</v>
      </c>
      <c r="Z12" s="59">
        <f>Y12*1.1</f>
        <v>4.7871518857109267E-2</v>
      </c>
    </row>
    <row r="13" spans="4:26" s="57" customFormat="1" ht="14.1" customHeight="1" x14ac:dyDescent="0.3">
      <c r="D13" s="45" t="s">
        <v>49</v>
      </c>
      <c r="E13" s="31" t="s">
        <v>25</v>
      </c>
      <c r="F13" s="39"/>
      <c r="G13" s="39"/>
      <c r="H13" s="40"/>
      <c r="I13" s="22">
        <f>I51+I88+I125+I162+I199+I236+I273+I310+I347+I421+I458</f>
        <v>17454.266</v>
      </c>
      <c r="J13" s="16">
        <f t="shared" ref="J13:V13" si="6">I13</f>
        <v>17454.266</v>
      </c>
      <c r="K13" s="16">
        <f t="shared" si="6"/>
        <v>17454.266</v>
      </c>
      <c r="L13" s="16">
        <f t="shared" si="6"/>
        <v>17454.266</v>
      </c>
      <c r="M13" s="16">
        <f t="shared" si="6"/>
        <v>17454.266</v>
      </c>
      <c r="N13" s="16">
        <f t="shared" si="6"/>
        <v>17454.266</v>
      </c>
      <c r="O13" s="16">
        <f t="shared" si="6"/>
        <v>17454.266</v>
      </c>
      <c r="P13" s="16">
        <f t="shared" si="6"/>
        <v>17454.266</v>
      </c>
      <c r="Q13" s="16">
        <f t="shared" si="6"/>
        <v>17454.266</v>
      </c>
      <c r="R13" s="16">
        <f t="shared" si="6"/>
        <v>17454.266</v>
      </c>
      <c r="S13" s="16">
        <f t="shared" si="6"/>
        <v>17454.266</v>
      </c>
      <c r="T13" s="16">
        <f t="shared" si="6"/>
        <v>17454.266</v>
      </c>
      <c r="U13" s="16">
        <f t="shared" si="6"/>
        <v>17454.266</v>
      </c>
      <c r="V13" s="17">
        <f t="shared" si="6"/>
        <v>17454.266</v>
      </c>
      <c r="X13" s="60"/>
      <c r="Y13" s="60"/>
      <c r="Z13" s="60"/>
    </row>
    <row r="14" spans="4:26" s="57" customFormat="1" ht="14.1" customHeight="1" x14ac:dyDescent="0.3">
      <c r="D14" s="45" t="s">
        <v>50</v>
      </c>
      <c r="E14" s="31" t="s">
        <v>25</v>
      </c>
      <c r="F14" s="39"/>
      <c r="G14" s="39"/>
      <c r="H14" s="40"/>
      <c r="I14" s="22">
        <f>I52+I89+I126+I163+I200+I237+I274+I311+I348+I422+I459</f>
        <v>1558.5750000000003</v>
      </c>
      <c r="J14" s="16">
        <f t="shared" ref="J14:V14" si="7">I14</f>
        <v>1558.5750000000003</v>
      </c>
      <c r="K14" s="16">
        <f t="shared" si="7"/>
        <v>1558.5750000000003</v>
      </c>
      <c r="L14" s="16">
        <f t="shared" si="7"/>
        <v>1558.5750000000003</v>
      </c>
      <c r="M14" s="16">
        <f t="shared" si="7"/>
        <v>1558.5750000000003</v>
      </c>
      <c r="N14" s="16">
        <f t="shared" si="7"/>
        <v>1558.5750000000003</v>
      </c>
      <c r="O14" s="16">
        <f t="shared" si="7"/>
        <v>1558.5750000000003</v>
      </c>
      <c r="P14" s="16">
        <f t="shared" si="7"/>
        <v>1558.5750000000003</v>
      </c>
      <c r="Q14" s="16">
        <f t="shared" si="7"/>
        <v>1558.5750000000003</v>
      </c>
      <c r="R14" s="16">
        <f t="shared" si="7"/>
        <v>1558.5750000000003</v>
      </c>
      <c r="S14" s="16">
        <f t="shared" si="7"/>
        <v>1558.5750000000003</v>
      </c>
      <c r="T14" s="16">
        <f t="shared" si="7"/>
        <v>1558.5750000000003</v>
      </c>
      <c r="U14" s="16">
        <f t="shared" si="7"/>
        <v>1558.5750000000003</v>
      </c>
      <c r="V14" s="17">
        <f t="shared" si="7"/>
        <v>1558.5750000000003</v>
      </c>
      <c r="X14" s="60"/>
      <c r="Y14" s="60"/>
      <c r="Z14" s="60"/>
    </row>
    <row r="15" spans="4:26" s="57" customFormat="1" ht="14.1" customHeight="1" x14ac:dyDescent="0.3">
      <c r="D15" s="45" t="s">
        <v>52</v>
      </c>
      <c r="E15" s="31" t="s">
        <v>25</v>
      </c>
      <c r="F15" s="39"/>
      <c r="G15" s="39"/>
      <c r="H15" s="39"/>
      <c r="I15" s="22">
        <f>I53+I90+I127+I164+I201+I238+I275+I312+I349+I423+I460</f>
        <v>1480.4920000000002</v>
      </c>
      <c r="J15" s="16">
        <f t="shared" ref="J15:V15" si="8">I15</f>
        <v>1480.4920000000002</v>
      </c>
      <c r="K15" s="16">
        <f t="shared" si="8"/>
        <v>1480.4920000000002</v>
      </c>
      <c r="L15" s="16">
        <f t="shared" si="8"/>
        <v>1480.4920000000002</v>
      </c>
      <c r="M15" s="16">
        <f t="shared" si="8"/>
        <v>1480.4920000000002</v>
      </c>
      <c r="N15" s="16">
        <f t="shared" si="8"/>
        <v>1480.4920000000002</v>
      </c>
      <c r="O15" s="16">
        <f t="shared" si="8"/>
        <v>1480.4920000000002</v>
      </c>
      <c r="P15" s="16">
        <f t="shared" si="8"/>
        <v>1480.4920000000002</v>
      </c>
      <c r="Q15" s="16">
        <f t="shared" si="8"/>
        <v>1480.4920000000002</v>
      </c>
      <c r="R15" s="16">
        <f t="shared" si="8"/>
        <v>1480.4920000000002</v>
      </c>
      <c r="S15" s="16">
        <f t="shared" si="8"/>
        <v>1480.4920000000002</v>
      </c>
      <c r="T15" s="16">
        <f t="shared" si="8"/>
        <v>1480.4920000000002</v>
      </c>
      <c r="U15" s="16">
        <f t="shared" si="8"/>
        <v>1480.4920000000002</v>
      </c>
      <c r="V15" s="17">
        <f t="shared" si="8"/>
        <v>1480.4920000000002</v>
      </c>
      <c r="X15" s="60"/>
      <c r="Y15" s="60"/>
      <c r="Z15" s="60"/>
    </row>
    <row r="16" spans="4:26" s="57" customFormat="1" ht="14.1" customHeight="1" x14ac:dyDescent="0.3">
      <c r="D16" s="44" t="s">
        <v>26</v>
      </c>
      <c r="E16" s="32" t="s">
        <v>25</v>
      </c>
      <c r="F16" s="43"/>
      <c r="G16" s="43"/>
      <c r="H16" s="43"/>
      <c r="I16" s="33"/>
      <c r="J16" s="33">
        <f>SUM(J12:J15)</f>
        <v>26033.018000000004</v>
      </c>
      <c r="K16" s="33">
        <f t="shared" ref="K16:V16" si="9">SUM(K12:K15)</f>
        <v>26033.018000000004</v>
      </c>
      <c r="L16" s="33">
        <f t="shared" si="9"/>
        <v>26033.018000000004</v>
      </c>
      <c r="M16" s="33">
        <f t="shared" si="9"/>
        <v>26033.018000000004</v>
      </c>
      <c r="N16" s="33">
        <f t="shared" si="9"/>
        <v>26033.018000000004</v>
      </c>
      <c r="O16" s="33">
        <f t="shared" si="9"/>
        <v>26033.018000000004</v>
      </c>
      <c r="P16" s="33">
        <f t="shared" si="9"/>
        <v>26033.018000000004</v>
      </c>
      <c r="Q16" s="33">
        <f t="shared" si="9"/>
        <v>26033.018000000004</v>
      </c>
      <c r="R16" s="33">
        <f t="shared" si="9"/>
        <v>26033.018000000004</v>
      </c>
      <c r="S16" s="33">
        <f t="shared" si="9"/>
        <v>26033.018000000004</v>
      </c>
      <c r="T16" s="33">
        <f t="shared" si="9"/>
        <v>26033.018000000004</v>
      </c>
      <c r="U16" s="33">
        <f t="shared" si="9"/>
        <v>26033.018000000004</v>
      </c>
      <c r="V16" s="19">
        <f t="shared" si="9"/>
        <v>26033.018000000004</v>
      </c>
      <c r="X16" s="60"/>
      <c r="Y16" s="60"/>
      <c r="Z16" s="60"/>
    </row>
    <row r="17" spans="4:30" ht="26.1" customHeight="1" x14ac:dyDescent="0.3">
      <c r="D17" s="81" t="s">
        <v>53</v>
      </c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</row>
    <row r="18" spans="4:30" s="57" customFormat="1" ht="14.1" customHeight="1" x14ac:dyDescent="0.3">
      <c r="D18" s="31" t="s">
        <v>43</v>
      </c>
      <c r="E18" s="31" t="s">
        <v>44</v>
      </c>
      <c r="F18" s="38"/>
      <c r="G18" s="38"/>
      <c r="H18" s="37"/>
      <c r="I18" s="82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4"/>
      <c r="X18" s="60"/>
      <c r="Y18" s="60"/>
      <c r="Z18" s="60"/>
    </row>
    <row r="19" spans="4:30" s="57" customFormat="1" ht="14.1" customHeight="1" x14ac:dyDescent="0.3">
      <c r="D19" s="45" t="s">
        <v>48</v>
      </c>
      <c r="E19" s="31" t="s">
        <v>21</v>
      </c>
      <c r="F19" s="39"/>
      <c r="G19" s="39"/>
      <c r="H19" s="40"/>
      <c r="I19" s="79"/>
      <c r="J19" s="16">
        <f>J57+J94+J131+J168+J205+J242+J279+J316+J353+J390+J427+J464</f>
        <v>0</v>
      </c>
      <c r="K19" s="16">
        <f>K57+K94+K131+K168+K205+K242+K279+K316+K353+K390+K427+K464</f>
        <v>0</v>
      </c>
      <c r="L19" s="16">
        <f>L57+L94+L131+L168+L205+L242+L279+L316+L353+L390+L427+L464</f>
        <v>0</v>
      </c>
      <c r="M19" s="16">
        <f>M57+M94+M131+M168+M205+M242+M279+M316+M353+M390+M427+M464</f>
        <v>0</v>
      </c>
      <c r="N19" s="16">
        <f>N57+N94+N131+N168+N205+N242+N279+N316+N353+N390+N427+N464</f>
        <v>0</v>
      </c>
      <c r="O19" s="16">
        <f>O57+O94+O131+O168+O205+O242+O279+O316+O353+O390+O427+O464</f>
        <v>0</v>
      </c>
      <c r="P19" s="16">
        <f>P57+P94+P131+P168+P205+P242+P279+P316+P353+P390+P427+P464</f>
        <v>0</v>
      </c>
      <c r="Q19" s="16">
        <f>Q57+Q94+Q131+Q168+Q205+Q242+Q279+Q316+Q353+Q390+Q427+Q464</f>
        <v>0</v>
      </c>
      <c r="R19" s="16">
        <f>R57+R94+R131+R168+R205+R242+R279+R316+R353+R390+R427+R464</f>
        <v>0</v>
      </c>
      <c r="S19" s="16">
        <f>S57+S94+S131+S168+S205+S242+S279+S316+S353+S390+S427+S464</f>
        <v>0</v>
      </c>
      <c r="T19" s="16">
        <f>T57+T94+T131+T168+T205+T242+T279+T316+T353+T390+T427+T464</f>
        <v>0</v>
      </c>
      <c r="U19" s="16">
        <f>U57+U94+U131+U168+U205+U242+U279+U316+U353+U390+U427+U464</f>
        <v>0</v>
      </c>
      <c r="V19" s="17">
        <f>V57+V94+V131+V168+V205+V242+V279+V316+V353+V390+V427+V464</f>
        <v>1000</v>
      </c>
      <c r="X19" s="60"/>
      <c r="Y19" s="60"/>
      <c r="Z19" s="60"/>
    </row>
    <row r="20" spans="4:30" s="57" customFormat="1" ht="14.1" customHeight="1" x14ac:dyDescent="0.3">
      <c r="D20" s="45" t="s">
        <v>49</v>
      </c>
      <c r="E20" s="31" t="s">
        <v>21</v>
      </c>
      <c r="F20" s="39"/>
      <c r="G20" s="39"/>
      <c r="H20" s="40"/>
      <c r="I20" s="80"/>
      <c r="J20" s="16">
        <f>J58+J95+J132+J169+J206+J243+J280+J317+J354+J391+J428+J465</f>
        <v>0</v>
      </c>
      <c r="K20" s="16">
        <f>K58+K95+K132+K169+K206+K243+K280+K317+K354+K391+K428+K465</f>
        <v>0</v>
      </c>
      <c r="L20" s="16">
        <f>L58+L95+L132+L169+L206+L243+L280+L317+L354+L391+L428+L465</f>
        <v>0</v>
      </c>
      <c r="M20" s="16">
        <f>M58+M95+M132+M169+M206+M243+M280+M317+M354+M391+M428+M465</f>
        <v>0</v>
      </c>
      <c r="N20" s="16">
        <f>N58+N95+N132+N169+N206+N243+N280+N317+N354+N391+N428+N465</f>
        <v>0</v>
      </c>
      <c r="O20" s="16">
        <f>O58+O95+O132+O169+O206+O243+O280+O317+O354+O391+O428+O465</f>
        <v>0</v>
      </c>
      <c r="P20" s="16">
        <f>P58+P95+P132+P169+P206+P243+P280+P317+P354+P391+P428+P465</f>
        <v>0</v>
      </c>
      <c r="Q20" s="16">
        <f>Q58+Q95+Q132+Q169+Q206+Q243+Q280+Q317+Q354+Q391+Q428+Q465</f>
        <v>0</v>
      </c>
      <c r="R20" s="16">
        <f>R58+R95+R132+R169+R206+R243+R280+R317+R354+R391+R428+R465</f>
        <v>0</v>
      </c>
      <c r="S20" s="16">
        <f>S58+S95+S132+S169+S206+S243+S280+S317+S354+S391+S428+S465</f>
        <v>0</v>
      </c>
      <c r="T20" s="16">
        <f>T58+T95+T132+T169+T206+T243+T280+T317+T354+T391+T428+T465</f>
        <v>0</v>
      </c>
      <c r="U20" s="16">
        <f>U58+U95+U132+U169+U206+U243+U280+U317+U354+U391+U428+U465</f>
        <v>0</v>
      </c>
      <c r="V20" s="17">
        <f>V58+V95+V132+V169+V206+V243+V280+V317+V354+V391+V428+V465</f>
        <v>4000</v>
      </c>
      <c r="X20" s="60"/>
      <c r="Y20" s="60"/>
      <c r="Z20" s="60"/>
    </row>
    <row r="21" spans="4:30" s="57" customFormat="1" ht="14.1" customHeight="1" x14ac:dyDescent="0.3">
      <c r="D21" s="45" t="s">
        <v>50</v>
      </c>
      <c r="E21" s="31" t="s">
        <v>51</v>
      </c>
      <c r="F21" s="39"/>
      <c r="G21" s="39"/>
      <c r="H21" s="40"/>
      <c r="I21" s="80"/>
      <c r="J21" s="16">
        <f>J59+J96+J133+J170+J207+J244+J281+J318+J355+J392+J429+J466</f>
        <v>0</v>
      </c>
      <c r="K21" s="16">
        <f>K59+K96+K133+K170+K207+K244+K281+K318+K355+K392+K429+K466</f>
        <v>0</v>
      </c>
      <c r="L21" s="16">
        <f>L59+L96+L133+L170+L207+L244+L281+L318+L355+L392+L429+L466</f>
        <v>0</v>
      </c>
      <c r="M21" s="16">
        <f>M59+M96+M133+M170+M207+M244+M281+M318+M355+M392+M429+M466</f>
        <v>0</v>
      </c>
      <c r="N21" s="16">
        <f>N59+N96+N133+N170+N207+N244+N281+N318+N355+N392+N429+N466</f>
        <v>0</v>
      </c>
      <c r="O21" s="16">
        <f>O59+O96+O133+O170+O207+O244+O281+O318+O355+O392+O429+O466</f>
        <v>0</v>
      </c>
      <c r="P21" s="16">
        <f>P59+P96+P133+P170+P207+P244+P281+P318+P355+P392+P429+P466</f>
        <v>0</v>
      </c>
      <c r="Q21" s="16">
        <f>Q59+Q96+Q133+Q170+Q207+Q244+Q281+Q318+Q355+Q392+Q429+Q466</f>
        <v>0</v>
      </c>
      <c r="R21" s="16">
        <f>R59+R96+R133+R170+R207+R244+R281+R318+R355+R392+R429+R466</f>
        <v>0</v>
      </c>
      <c r="S21" s="16">
        <f>S59+S96+S133+S170+S207+S244+S281+S318+S355+S392+S429+S466</f>
        <v>0</v>
      </c>
      <c r="T21" s="16">
        <f>T59+T96+T133+T170+T207+T244+T281+T318+T355+T392+T429+T466</f>
        <v>0</v>
      </c>
      <c r="U21" s="16">
        <f>U59+U96+U133+U170+U207+U244+U281+U318+U355+U392+U429+U466</f>
        <v>0</v>
      </c>
      <c r="V21" s="17">
        <f>V59+V96+V133+V170+V207+V244+V281+V318+V355+V392+V429+V466</f>
        <v>0</v>
      </c>
      <c r="X21" s="60"/>
      <c r="Y21" s="60"/>
      <c r="Z21" s="60"/>
    </row>
    <row r="22" spans="4:30" s="57" customFormat="1" ht="14.1" customHeight="1" x14ac:dyDescent="0.3">
      <c r="D22" s="45" t="s">
        <v>52</v>
      </c>
      <c r="E22" s="31" t="s">
        <v>51</v>
      </c>
      <c r="F22" s="39"/>
      <c r="G22" s="39"/>
      <c r="H22" s="40"/>
      <c r="I22" s="80"/>
      <c r="J22" s="16">
        <f>J60+J97+J134+J171+J208+J245+J282+J319+J356+J393+J430+J467</f>
        <v>0</v>
      </c>
      <c r="K22" s="16">
        <f>K60+K97+K134+K171+K208+K245+K282+K319+K356+K393+K430+K467</f>
        <v>0</v>
      </c>
      <c r="L22" s="16">
        <f>L60+L97+L134+L171+L208+L245+L282+L319+L356+L393+L430+L467</f>
        <v>0</v>
      </c>
      <c r="M22" s="16">
        <f>M60+M97+M134+M171+M208+M245+M282+M319+M356+M393+M430+M467</f>
        <v>0</v>
      </c>
      <c r="N22" s="16">
        <f>N60+N97+N134+N171+N208+N245+N282+N319+N356+N393+N430+N467</f>
        <v>0</v>
      </c>
      <c r="O22" s="16">
        <f>O60+O97+O134+O171+O208+O245+O282+O319+O356+O393+O430+O467</f>
        <v>0</v>
      </c>
      <c r="P22" s="16">
        <f>P60+P97+P134+P171+P208+P245+P282+P319+P356+P393+P430+P467</f>
        <v>0</v>
      </c>
      <c r="Q22" s="16">
        <f>Q60+Q97+Q134+Q171+Q208+Q245+Q282+Q319+Q356+Q393+Q430+Q467</f>
        <v>0</v>
      </c>
      <c r="R22" s="16">
        <f>R60+R97+R134+R171+R208+R245+R282+R319+R356+R393+R430+R467</f>
        <v>0</v>
      </c>
      <c r="S22" s="16">
        <f>S60+S97+S134+S171+S208+S245+S282+S319+S356+S393+S430+S467</f>
        <v>0</v>
      </c>
      <c r="T22" s="16">
        <f>T60+T97+T134+T171+T208+T245+T282+T319+T356+T393+T430+T467</f>
        <v>0</v>
      </c>
      <c r="U22" s="16">
        <f>U60+U97+U134+U171+U208+U245+U282+U319+U356+U393+U430+U467</f>
        <v>0</v>
      </c>
      <c r="V22" s="17">
        <f>V60+V97+V134+V171+V208+V245+V282+V319+V356+V393+V430+V467</f>
        <v>0</v>
      </c>
      <c r="X22" s="60"/>
      <c r="Y22" s="60"/>
      <c r="Z22" s="60"/>
    </row>
    <row r="23" spans="4:30" s="57" customFormat="1" ht="14.1" customHeight="1" x14ac:dyDescent="0.3">
      <c r="D23" s="45" t="s">
        <v>48</v>
      </c>
      <c r="E23" s="31" t="s">
        <v>25</v>
      </c>
      <c r="F23" s="39"/>
      <c r="G23" s="39"/>
      <c r="H23" s="40"/>
      <c r="I23" s="80"/>
      <c r="J23" s="16">
        <f>J61+J98+J135+J172+J209+J246+J283+J320+J357+J394+J431+J468</f>
        <v>0</v>
      </c>
      <c r="K23" s="16">
        <f>K61+K98+K135+K172+K209+K246+K283+K320+K357+K394+K431+K468</f>
        <v>0</v>
      </c>
      <c r="L23" s="16">
        <f>L61+L98+L135+L172+L209+L246+L283+L320+L357+L394+L431+L468</f>
        <v>0</v>
      </c>
      <c r="M23" s="16">
        <f>M61+M98+M135+M172+M209+M246+M283+M320+M357+M394+M431+M468</f>
        <v>0</v>
      </c>
      <c r="N23" s="16">
        <f>N61+N98+N135+N172+N209+N246+N283+N320+N357+N394+N431+N468</f>
        <v>0</v>
      </c>
      <c r="O23" s="16">
        <f>O61+O98+O135+O172+O209+O246+O283+O320+O357+O394+O431+O468</f>
        <v>0</v>
      </c>
      <c r="P23" s="16">
        <f>P61+P98+P135+P172+P209+P246+P283+P320+P357+P394+P431+P468</f>
        <v>0</v>
      </c>
      <c r="Q23" s="16">
        <f>Q61+Q98+Q135+Q172+Q209+Q246+Q283+Q320+Q357+Q394+Q431+Q468</f>
        <v>0</v>
      </c>
      <c r="R23" s="16">
        <f>R61+R98+R135+R172+R209+R246+R283+R320+R357+R394+R431+R468</f>
        <v>0</v>
      </c>
      <c r="S23" s="16">
        <f>S61+S98+S135+S172+S209+S246+S283+S320+S357+S394+S431+S468</f>
        <v>0</v>
      </c>
      <c r="T23" s="16">
        <f>T61+T98+T135+T172+T209+T246+T283+T320+T357+T394+T431+T468</f>
        <v>0</v>
      </c>
      <c r="U23" s="16">
        <f>U61+U98+U135+U172+U209+U246+U283+U320+U357+U394+U431+U468</f>
        <v>0</v>
      </c>
      <c r="V23" s="17">
        <f>V61+V98+V135+V172+V209+V246+V283+V320+V357+V394+V431+V468</f>
        <v>3718.4144736842104</v>
      </c>
      <c r="X23" s="60"/>
      <c r="Y23" s="60"/>
      <c r="Z23" s="60"/>
    </row>
    <row r="24" spans="4:30" s="57" customFormat="1" ht="14.1" customHeight="1" x14ac:dyDescent="0.3">
      <c r="D24" s="45" t="s">
        <v>49</v>
      </c>
      <c r="E24" s="31" t="s">
        <v>25</v>
      </c>
      <c r="F24" s="39"/>
      <c r="G24" s="39"/>
      <c r="H24" s="40"/>
      <c r="I24" s="80"/>
      <c r="J24" s="16">
        <f>J62+J99+J136+J173+J210+J247+J284+J321+J358+J395+J432+J469</f>
        <v>0</v>
      </c>
      <c r="K24" s="16">
        <f>K62+K99+K136+K173+K210+K247+K284+K321+K358+K395+K432+K469</f>
        <v>0</v>
      </c>
      <c r="L24" s="16">
        <f>L62+L99+L136+L173+L210+L247+L284+L321+L358+L395+L432+L469</f>
        <v>0</v>
      </c>
      <c r="M24" s="16">
        <f>M62+M99+M136+M173+M210+M247+M284+M321+M358+M395+M432+M469</f>
        <v>0</v>
      </c>
      <c r="N24" s="16">
        <f>N62+N99+N136+N173+N210+N247+N284+N321+N358+N395+N432+N469</f>
        <v>0</v>
      </c>
      <c r="O24" s="16">
        <f>O62+O99+O136+O173+O210+O247+O284+O321+O358+O395+O432+O469</f>
        <v>0</v>
      </c>
      <c r="P24" s="16">
        <f>P62+P99+P136+P173+P210+P247+P284+P321+P358+P395+P432+P469</f>
        <v>0</v>
      </c>
      <c r="Q24" s="16">
        <f>Q62+Q99+Q136+Q173+Q210+Q247+Q284+Q321+Q358+Q395+Q432+Q469</f>
        <v>0</v>
      </c>
      <c r="R24" s="16">
        <f>R62+R99+R136+R173+R210+R247+R284+R321+R358+R395+R432+R469</f>
        <v>0</v>
      </c>
      <c r="S24" s="16">
        <f>S62+S99+S136+S173+S210+S247+S284+S321+S358+S395+S432+S469</f>
        <v>0</v>
      </c>
      <c r="T24" s="16">
        <f>T62+T99+T136+T173+T210+T247+T284+T321+T358+T395+T432+T469</f>
        <v>0</v>
      </c>
      <c r="U24" s="16">
        <f>U62+U99+U136+U173+U210+U247+U284+U321+U358+U395+U432+U469</f>
        <v>0</v>
      </c>
      <c r="V24" s="17">
        <f>V62+V99+V136+V173+V210+V247+V284+V321+V358+V395+V432+V469</f>
        <v>7105.7106918238997</v>
      </c>
      <c r="X24" s="60"/>
      <c r="Y24" s="60"/>
      <c r="Z24" s="60"/>
    </row>
    <row r="25" spans="4:30" s="57" customFormat="1" ht="14.1" customHeight="1" x14ac:dyDescent="0.3">
      <c r="D25" s="45" t="s">
        <v>50</v>
      </c>
      <c r="E25" s="31" t="s">
        <v>25</v>
      </c>
      <c r="F25" s="39"/>
      <c r="G25" s="39"/>
      <c r="H25" s="40"/>
      <c r="I25" s="80"/>
      <c r="J25" s="16">
        <f>J63+J100+J137+J174+J211+J248+J285+J322+J359+J396+J433+J470</f>
        <v>0</v>
      </c>
      <c r="K25" s="16">
        <f>K63+K100+K137+K174+K211+K248+K285+K322+K359+K396+K433+K470</f>
        <v>0</v>
      </c>
      <c r="L25" s="16">
        <f>L63+L100+L137+L174+L211+L248+L285+L322+L359+L396+L433+L470</f>
        <v>0</v>
      </c>
      <c r="M25" s="16">
        <f>M63+M100+M137+M174+M211+M248+M285+M322+M359+M396+M433+M470</f>
        <v>0</v>
      </c>
      <c r="N25" s="16">
        <f>N63+N100+N137+N174+N211+N248+N285+N322+N359+N396+N433+N470</f>
        <v>0</v>
      </c>
      <c r="O25" s="16">
        <f>O63+O100+O137+O174+O211+O248+O285+O322+O359+O396+O433+O470</f>
        <v>0</v>
      </c>
      <c r="P25" s="16">
        <f>P63+P100+P137+P174+P211+P248+P285+P322+P359+P396+P433+P470</f>
        <v>0</v>
      </c>
      <c r="Q25" s="16">
        <f>Q63+Q100+Q137+Q174+Q211+Q248+Q285+Q322+Q359+Q396+Q433+Q470</f>
        <v>0</v>
      </c>
      <c r="R25" s="16">
        <f>R63+R100+R137+R174+R211+R248+R285+R322+R359+R396+R433+R470</f>
        <v>0</v>
      </c>
      <c r="S25" s="16">
        <f>S63+S100+S137+S174+S211+S248+S285+S322+S359+S396+S433+S470</f>
        <v>0</v>
      </c>
      <c r="T25" s="16">
        <f>T63+T100+T137+T174+T211+T248+T285+T322+T359+T396+T433+T470</f>
        <v>0</v>
      </c>
      <c r="U25" s="16">
        <f>U63+U100+U137+U174+U211+U248+U285+U322+U359+U396+U433+U470</f>
        <v>0</v>
      </c>
      <c r="V25" s="17">
        <f>V63+V100+V137+V174+V211+V248+V285+V322+V359+V396+V433+V470</f>
        <v>0</v>
      </c>
      <c r="X25" s="65"/>
      <c r="Y25" s="65"/>
      <c r="Z25" s="65"/>
      <c r="AA25" s="66"/>
      <c r="AB25" s="66"/>
      <c r="AC25" s="66"/>
      <c r="AD25" s="66"/>
    </row>
    <row r="26" spans="4:30" s="57" customFormat="1" ht="14.1" customHeight="1" x14ac:dyDescent="0.3">
      <c r="D26" s="45" t="s">
        <v>52</v>
      </c>
      <c r="E26" s="31" t="s">
        <v>25</v>
      </c>
      <c r="F26" s="39"/>
      <c r="G26" s="39"/>
      <c r="H26" s="39"/>
      <c r="I26" s="80"/>
      <c r="J26" s="16">
        <f>J64+J101+J138+J175+J212+J249+J286+J323+J360+J397+J434+J471</f>
        <v>0</v>
      </c>
      <c r="K26" s="16">
        <f>K64+K101+K138+K175+K212+K249+K286+K323+K360+K397+K434+K471</f>
        <v>0</v>
      </c>
      <c r="L26" s="16">
        <f>L64+L101+L138+L175+L212+L249+L286+L323+L360+L397+L434+L471</f>
        <v>0</v>
      </c>
      <c r="M26" s="16">
        <f>M64+M101+M138+M175+M212+M249+M286+M323+M360+M397+M434+M471</f>
        <v>0</v>
      </c>
      <c r="N26" s="16">
        <f>N64+N101+N138+N175+N212+N249+N286+N323+N360+N397+N434+N471</f>
        <v>0</v>
      </c>
      <c r="O26" s="16">
        <f>O64+O101+O138+O175+O212+O249+O286+O323+O360+O397+O434+O471</f>
        <v>0</v>
      </c>
      <c r="P26" s="16">
        <f>P64+P101+P138+P175+P212+P249+P286+P323+P360+P397+P434+P471</f>
        <v>0</v>
      </c>
      <c r="Q26" s="16">
        <f>Q64+Q101+Q138+Q175+Q212+Q249+Q286+Q323+Q360+Q397+Q434+Q471</f>
        <v>0</v>
      </c>
      <c r="R26" s="16">
        <f>R64+R101+R138+R175+R212+R249+R286+R323+R360+R397+R434+R471</f>
        <v>0</v>
      </c>
      <c r="S26" s="16">
        <f>S64+S101+S138+S175+S212+S249+S286+S323+S360+S397+S434+S471</f>
        <v>0</v>
      </c>
      <c r="T26" s="16">
        <f>T64+T101+T138+T175+T212+T249+T286+T323+T360+T397+T434+T471</f>
        <v>0</v>
      </c>
      <c r="U26" s="16">
        <f>U64+U101+U138+U175+U212+U249+U286+U323+U360+U397+U434+U471</f>
        <v>0</v>
      </c>
      <c r="V26" s="17">
        <f>V64+V101+V138+V175+V212+V249+V286+V323+V360+V397+V434+V471</f>
        <v>0</v>
      </c>
      <c r="X26" s="65"/>
      <c r="Y26" s="65"/>
      <c r="Z26" s="65"/>
      <c r="AA26" s="66"/>
      <c r="AB26" s="66"/>
      <c r="AC26" s="66"/>
      <c r="AD26" s="66"/>
    </row>
    <row r="27" spans="4:30" s="57" customFormat="1" ht="14.1" customHeight="1" x14ac:dyDescent="0.3">
      <c r="D27" s="44" t="s">
        <v>26</v>
      </c>
      <c r="E27" s="32" t="s">
        <v>25</v>
      </c>
      <c r="F27" s="43"/>
      <c r="G27" s="43"/>
      <c r="H27" s="43"/>
      <c r="I27" s="44"/>
      <c r="J27" s="33">
        <f>SUM(J23:J26)</f>
        <v>0</v>
      </c>
      <c r="K27" s="33">
        <f t="shared" ref="K27:U27" si="10">SUM(K23:K26)</f>
        <v>0</v>
      </c>
      <c r="L27" s="33">
        <f t="shared" si="10"/>
        <v>0</v>
      </c>
      <c r="M27" s="33">
        <f t="shared" si="10"/>
        <v>0</v>
      </c>
      <c r="N27" s="33">
        <f t="shared" si="10"/>
        <v>0</v>
      </c>
      <c r="O27" s="33">
        <f t="shared" si="10"/>
        <v>0</v>
      </c>
      <c r="P27" s="33">
        <f t="shared" si="10"/>
        <v>0</v>
      </c>
      <c r="Q27" s="33">
        <f t="shared" si="10"/>
        <v>0</v>
      </c>
      <c r="R27" s="33">
        <f t="shared" si="10"/>
        <v>0</v>
      </c>
      <c r="S27" s="33">
        <f t="shared" si="10"/>
        <v>0</v>
      </c>
      <c r="T27" s="33">
        <f t="shared" si="10"/>
        <v>0</v>
      </c>
      <c r="U27" s="33">
        <f t="shared" si="10"/>
        <v>0</v>
      </c>
      <c r="V27" s="19">
        <f t="shared" ref="V27" si="11">SUM(V19:V26)</f>
        <v>15824.125165508111</v>
      </c>
      <c r="X27" s="65"/>
      <c r="Y27" s="65"/>
      <c r="Z27" s="65"/>
      <c r="AA27" s="66"/>
      <c r="AB27" s="66"/>
      <c r="AC27" s="66"/>
      <c r="AD27" s="66"/>
    </row>
    <row r="28" spans="4:30" ht="26.1" customHeight="1" x14ac:dyDescent="0.3">
      <c r="D28" s="81" t="s">
        <v>54</v>
      </c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X28" s="25"/>
      <c r="Y28" s="25"/>
      <c r="Z28" s="25"/>
      <c r="AA28" s="24"/>
      <c r="AB28" s="24"/>
      <c r="AC28" s="24"/>
      <c r="AD28" s="24"/>
    </row>
    <row r="29" spans="4:30" s="57" customFormat="1" ht="14.1" customHeight="1" x14ac:dyDescent="0.3">
      <c r="D29" s="31" t="s">
        <v>43</v>
      </c>
      <c r="E29" s="31" t="s">
        <v>44</v>
      </c>
      <c r="F29" s="38"/>
      <c r="G29" s="38"/>
      <c r="H29" s="37"/>
      <c r="I29" s="82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4"/>
      <c r="X29" s="60"/>
      <c r="Y29" s="60"/>
      <c r="Z29" s="60"/>
      <c r="AA29" s="66"/>
      <c r="AB29" s="66"/>
      <c r="AC29" s="66"/>
      <c r="AD29" s="66"/>
    </row>
    <row r="30" spans="4:30" s="57" customFormat="1" ht="14.1" customHeight="1" x14ac:dyDescent="0.3">
      <c r="D30" s="45" t="s">
        <v>48</v>
      </c>
      <c r="E30" s="31" t="s">
        <v>21</v>
      </c>
      <c r="F30" s="39"/>
      <c r="G30" s="39"/>
      <c r="H30" s="40"/>
      <c r="I30" s="79"/>
      <c r="J30" s="16">
        <f>J68+J105+J142+J179+J216+J253+J290+J327+J364+J401+J438+J475</f>
        <v>1606.9999999999998</v>
      </c>
      <c r="K30" s="16">
        <f>K68+K105+K142+K179+K216+K253+K290+K327+K364+K401+K438+K475</f>
        <v>1606.9999999999998</v>
      </c>
      <c r="L30" s="16">
        <f>L68+L105+L142+L179+L216+L253+L290+L327+L364+L401+L438+L475</f>
        <v>1606.9999999999998</v>
      </c>
      <c r="M30" s="16">
        <f>M68+M105+M142+M179+M216+M253+M290+M327+M364+M401+M438+M475</f>
        <v>1606.9999999999998</v>
      </c>
      <c r="N30" s="16">
        <f>N68+N105+N142+N179+N216+N253+N290+N327+N364+N401+N438+N475</f>
        <v>1606.9999999999998</v>
      </c>
      <c r="O30" s="16">
        <f>O68+O105+O142+O179+O216+O253+O290+O327+O364+O401+O438+O475</f>
        <v>1606.9999999999998</v>
      </c>
      <c r="P30" s="16">
        <f>P68+P105+P142+P179+P216+P253+P290+P327+P364+P401+P438+P475</f>
        <v>1606.9999999999998</v>
      </c>
      <c r="Q30" s="16">
        <f>Q68+Q105+Q142+Q179+Q216+Q253+Q290+Q327+Q364+Q401+Q438+Q475</f>
        <v>1606.9999999999998</v>
      </c>
      <c r="R30" s="16">
        <f>R68+R105+R142+R179+R216+R253+R290+R327+R364+R401+R438+R475</f>
        <v>1606.9999999999998</v>
      </c>
      <c r="S30" s="16">
        <f>S68+S105+S142+S179+S216+S253+S290+S327+S364+S401+S438+S475</f>
        <v>1606.9999999999998</v>
      </c>
      <c r="T30" s="16">
        <f>T68+T105+T142+T179+T216+T253+T290+T327+T364+T401+T438+T475</f>
        <v>1606.9999999999998</v>
      </c>
      <c r="U30" s="16">
        <f>U68+U105+U142+U179+U216+U253+U290+U327+U364+U401+U438+U475</f>
        <v>1606.9999999999998</v>
      </c>
      <c r="V30" s="17">
        <f>V68+V105+V142+V179+V216+V253+V290+V327+V364+V401+V438+V475</f>
        <v>606.99999999999989</v>
      </c>
      <c r="X30" s="60"/>
      <c r="Y30" s="60"/>
      <c r="Z30" s="60"/>
      <c r="AA30" s="66"/>
      <c r="AB30" s="66"/>
      <c r="AC30" s="66"/>
      <c r="AD30" s="66"/>
    </row>
    <row r="31" spans="4:30" s="57" customFormat="1" ht="14.1" customHeight="1" x14ac:dyDescent="0.3">
      <c r="D31" s="45" t="s">
        <v>49</v>
      </c>
      <c r="E31" s="31" t="s">
        <v>21</v>
      </c>
      <c r="F31" s="39"/>
      <c r="G31" s="39"/>
      <c r="H31" s="40"/>
      <c r="I31" s="80"/>
      <c r="J31" s="16">
        <f>J69+J106+J143+J180+J217+J254+J291+J328+J365+J402+J439+J476</f>
        <v>10825.8</v>
      </c>
      <c r="K31" s="16">
        <f>K69+K106+K143+K180+K217+K254+K291+K328+K365+K402+K439+K476</f>
        <v>10825.8</v>
      </c>
      <c r="L31" s="16">
        <f>L69+L106+L143+L180+L217+L254+L291+L328+L365+L402+L439+L476</f>
        <v>10825.8</v>
      </c>
      <c r="M31" s="16">
        <f>M69+M106+M143+M180+M217+M254+M291+M328+M365+M402+M439+M476</f>
        <v>10825.8</v>
      </c>
      <c r="N31" s="16">
        <f>N69+N106+N143+N180+N217+N254+N291+N328+N365+N402+N439+N476</f>
        <v>10825.8</v>
      </c>
      <c r="O31" s="16">
        <f>O69+O106+O143+O180+O217+O254+O291+O328+O365+O402+O439+O476</f>
        <v>10825.8</v>
      </c>
      <c r="P31" s="16">
        <f>P69+P106+P143+P180+P217+P254+P291+P328+P365+P402+P439+P476</f>
        <v>10825.8</v>
      </c>
      <c r="Q31" s="16">
        <f>Q69+Q106+Q143+Q180+Q217+Q254+Q291+Q328+Q365+Q402+Q439+Q476</f>
        <v>10825.8</v>
      </c>
      <c r="R31" s="16">
        <f>R69+R106+R143+R180+R217+R254+R291+R328+R365+R402+R439+R476</f>
        <v>10825.8</v>
      </c>
      <c r="S31" s="16">
        <f>S69+S106+S143+S180+S217+S254+S291+S328+S365+S402+S439+S476</f>
        <v>10825.8</v>
      </c>
      <c r="T31" s="16">
        <f>T69+T106+T143+T180+T217+T254+T291+T328+T365+T402+T439+T476</f>
        <v>10825.8</v>
      </c>
      <c r="U31" s="16">
        <f>U69+U106+U143+U180+U217+U254+U291+U328+U365+U402+U439+U476</f>
        <v>10825.8</v>
      </c>
      <c r="V31" s="17">
        <f>V69+V106+V143+V180+V217+V254+V291+V328+V365+V402+V439+V476</f>
        <v>6825.8</v>
      </c>
      <c r="X31" s="60"/>
      <c r="Y31" s="60"/>
      <c r="Z31" s="60"/>
      <c r="AA31" s="66"/>
      <c r="AB31" s="66"/>
      <c r="AC31" s="66"/>
      <c r="AD31" s="66"/>
    </row>
    <row r="32" spans="4:30" s="57" customFormat="1" ht="14.1" customHeight="1" x14ac:dyDescent="0.3">
      <c r="D32" s="45" t="s">
        <v>50</v>
      </c>
      <c r="E32" s="31" t="s">
        <v>51</v>
      </c>
      <c r="F32" s="39"/>
      <c r="G32" s="39"/>
      <c r="H32" s="40"/>
      <c r="I32" s="80"/>
      <c r="J32" s="16">
        <f>J70+J107+J144+J181+J218+J255+J292+J329+J366+J403+J440+J477</f>
        <v>36459.699999999997</v>
      </c>
      <c r="K32" s="16">
        <f>K70+K107+K144+K181+K218+K255+K292+K329+K366+K403+K440+K477</f>
        <v>36459.699999999997</v>
      </c>
      <c r="L32" s="16">
        <f>L70+L107+L144+L181+L218+L255+L292+L329+L366+L403+L440+L477</f>
        <v>36459.699999999997</v>
      </c>
      <c r="M32" s="16">
        <f>M70+M107+M144+M181+M218+M255+M292+M329+M366+M403+M440+M477</f>
        <v>36459.699999999997</v>
      </c>
      <c r="N32" s="16">
        <f>N70+N107+N144+N181+N218+N255+N292+N329+N366+N403+N440+N477</f>
        <v>36459.699999999997</v>
      </c>
      <c r="O32" s="16">
        <f>O70+O107+O144+O181+O218+O255+O292+O329+O366+O403+O440+O477</f>
        <v>36459.699999999997</v>
      </c>
      <c r="P32" s="16">
        <f>P70+P107+P144+P181+P218+P255+P292+P329+P366+P403+P440+P477</f>
        <v>36459.699999999997</v>
      </c>
      <c r="Q32" s="16">
        <f>Q70+Q107+Q144+Q181+Q218+Q255+Q292+Q329+Q366+Q403+Q440+Q477</f>
        <v>36459.699999999997</v>
      </c>
      <c r="R32" s="16">
        <f>R70+R107+R144+R181+R218+R255+R292+R329+R366+R403+R440+R477</f>
        <v>36459.699999999997</v>
      </c>
      <c r="S32" s="16">
        <f>S70+S107+S144+S181+S218+S255+S292+S329+S366+S403+S440+S477</f>
        <v>36459.699999999997</v>
      </c>
      <c r="T32" s="16">
        <f>T70+T107+T144+T181+T218+T255+T292+T329+T366+T403+T440+T477</f>
        <v>36459.699999999997</v>
      </c>
      <c r="U32" s="16">
        <f>U70+U107+U144+U181+U218+U255+U292+U329+U366+U403+U440+U477</f>
        <v>36459.699999999997</v>
      </c>
      <c r="V32" s="17">
        <f>V70+V107+V144+V181+V218+V255+V292+V329+V366+V403+V440+V477</f>
        <v>36459.699999999997</v>
      </c>
      <c r="X32" s="60"/>
      <c r="Y32" s="60"/>
      <c r="Z32" s="60"/>
      <c r="AA32" s="66"/>
      <c r="AB32" s="66"/>
      <c r="AC32" s="66"/>
      <c r="AD32" s="66"/>
    </row>
    <row r="33" spans="4:30" s="57" customFormat="1" ht="14.1" customHeight="1" x14ac:dyDescent="0.3">
      <c r="D33" s="45" t="s">
        <v>52</v>
      </c>
      <c r="E33" s="31" t="s">
        <v>51</v>
      </c>
      <c r="F33" s="39"/>
      <c r="G33" s="39"/>
      <c r="H33" s="40"/>
      <c r="I33" s="80"/>
      <c r="J33" s="16">
        <f>J71+J108+J145+J182+J219+J256+J293+J330+J367+J404+J441+J478</f>
        <v>36459.699999999997</v>
      </c>
      <c r="K33" s="16">
        <f>K71+K108+K145+K182+K219+K256+K293+K330+K367+K404+K441+K478</f>
        <v>36459.699999999997</v>
      </c>
      <c r="L33" s="16">
        <f>L71+L108+L145+L182+L219+L256+L293+L330+L367+L404+L441+L478</f>
        <v>36459.699999999997</v>
      </c>
      <c r="M33" s="16">
        <f>M71+M108+M145+M182+M219+M256+M293+M330+M367+M404+M441+M478</f>
        <v>36459.699999999997</v>
      </c>
      <c r="N33" s="16">
        <f>N71+N108+N145+N182+N219+N256+N293+N330+N367+N404+N441+N478</f>
        <v>36459.699999999997</v>
      </c>
      <c r="O33" s="16">
        <f>O71+O108+O145+O182+O219+O256+O293+O330+O367+O404+O441+O478</f>
        <v>36459.699999999997</v>
      </c>
      <c r="P33" s="16">
        <f>P71+P108+P145+P182+P219+P256+P293+P330+P367+P404+P441+P478</f>
        <v>36459.699999999997</v>
      </c>
      <c r="Q33" s="16">
        <f>Q71+Q108+Q145+Q182+Q219+Q256+Q293+Q330+Q367+Q404+Q441+Q478</f>
        <v>36459.699999999997</v>
      </c>
      <c r="R33" s="16">
        <f>R71+R108+R145+R182+R219+R256+R293+R330+R367+R404+R441+R478</f>
        <v>36459.699999999997</v>
      </c>
      <c r="S33" s="16">
        <f>S71+S108+S145+S182+S219+S256+S293+S330+S367+S404+S441+S478</f>
        <v>36459.699999999997</v>
      </c>
      <c r="T33" s="16">
        <f>T71+T108+T145+T182+T219+T256+T293+T330+T367+T404+T441+T478</f>
        <v>36459.699999999997</v>
      </c>
      <c r="U33" s="16">
        <f>U71+U108+U145+U182+U219+U256+U293+U330+U367+U404+U441+U478</f>
        <v>36459.699999999997</v>
      </c>
      <c r="V33" s="17">
        <f>V71+V108+V145+V182+V219+V256+V293+V330+V367+V404+V441+V478</f>
        <v>36459.699999999997</v>
      </c>
      <c r="X33" s="60"/>
      <c r="Y33" s="60"/>
      <c r="Z33" s="60"/>
      <c r="AA33" s="66"/>
      <c r="AB33" s="66"/>
      <c r="AC33" s="66"/>
      <c r="AD33" s="66"/>
    </row>
    <row r="34" spans="4:30" s="57" customFormat="1" ht="14.1" customHeight="1" x14ac:dyDescent="0.3">
      <c r="D34" s="45" t="s">
        <v>48</v>
      </c>
      <c r="E34" s="31" t="s">
        <v>25</v>
      </c>
      <c r="F34" s="39"/>
      <c r="G34" s="39"/>
      <c r="H34" s="40"/>
      <c r="I34" s="80"/>
      <c r="J34" s="16">
        <f>J72+J109+J146+J183+J220+J257+J294+J331+J368+J405+J442+J479</f>
        <v>6498.3629999999994</v>
      </c>
      <c r="K34" s="16">
        <f>K72+K109+K146+K183+K220+K257+K294+K331+K368+K405+K442+K479</f>
        <v>6498.3629999999994</v>
      </c>
      <c r="L34" s="16">
        <f>L72+L109+L146+L183+L220+L257+L294+L331+L368+L405+L442+L479</f>
        <v>6498.3629999999994</v>
      </c>
      <c r="M34" s="16">
        <f>M72+M109+M146+M183+M220+M257+M294+M331+M368+M405+M442+M479</f>
        <v>6498.3629999999994</v>
      </c>
      <c r="N34" s="16">
        <f>N72+N109+N146+N183+N220+N257+N294+N331+N368+N405+N442+N479</f>
        <v>6498.3629999999994</v>
      </c>
      <c r="O34" s="16">
        <f>O72+O109+O146+O183+O220+O257+O294+O331+O368+O405+O442+O479</f>
        <v>6498.3629999999994</v>
      </c>
      <c r="P34" s="16">
        <f>P72+P109+P146+P183+P220+P257+P294+P331+P368+P405+P442+P479</f>
        <v>6498.3629999999994</v>
      </c>
      <c r="Q34" s="16">
        <f>Q72+Q109+Q146+Q183+Q220+Q257+Q294+Q331+Q368+Q405+Q442+Q479</f>
        <v>6498.3629999999994</v>
      </c>
      <c r="R34" s="16">
        <f>R72+R109+R146+R183+R220+R257+R294+R331+R368+R405+R442+R479</f>
        <v>6498.3629999999994</v>
      </c>
      <c r="S34" s="16">
        <f>S72+S109+S146+S183+S220+S257+S294+S331+S368+S405+S442+S479</f>
        <v>6498.3629999999994</v>
      </c>
      <c r="T34" s="16">
        <f>T72+T109+T146+T183+T220+T257+T294+T331+T368+T405+T442+T479</f>
        <v>6498.3629999999994</v>
      </c>
      <c r="U34" s="16">
        <f>U72+U109+U146+U183+U220+U257+U294+U331+U368+U405+U442+U479</f>
        <v>6498.3629999999994</v>
      </c>
      <c r="V34" s="17">
        <f>V72+V109+V146+V183+V220+V257+V294+V331+V368+V405+V442+V479</f>
        <v>2779.9485263157903</v>
      </c>
      <c r="X34" s="60"/>
      <c r="Y34" s="60"/>
      <c r="Z34" s="60"/>
      <c r="AA34" s="66"/>
      <c r="AB34" s="66"/>
      <c r="AC34" s="66"/>
      <c r="AD34" s="66"/>
    </row>
    <row r="35" spans="4:30" s="57" customFormat="1" ht="14.1" customHeight="1" x14ac:dyDescent="0.3">
      <c r="D35" s="45" t="s">
        <v>49</v>
      </c>
      <c r="E35" s="31" t="s">
        <v>25</v>
      </c>
      <c r="F35" s="39"/>
      <c r="G35" s="39"/>
      <c r="H35" s="40"/>
      <c r="I35" s="80"/>
      <c r="J35" s="16">
        <f>J73+J110+J147+J184+J221+J258+J295+J332+J369+J406+J443+J480</f>
        <v>19443.28</v>
      </c>
      <c r="K35" s="16">
        <f>K73+K110+K147+K184+K221+K258+K295+K332+K369+K406+K443+K480</f>
        <v>19443.28</v>
      </c>
      <c r="L35" s="16">
        <f>L73+L110+L147+L184+L221+L258+L295+L332+L369+L406+L443+L480</f>
        <v>19443.28</v>
      </c>
      <c r="M35" s="16">
        <f>M73+M110+M147+M184+M221+M258+M295+M332+M369+M406+M443+M480</f>
        <v>19443.28</v>
      </c>
      <c r="N35" s="16">
        <f>N73+N110+N147+N184+N221+N258+N295+N332+N369+N406+N443+N480</f>
        <v>19443.28</v>
      </c>
      <c r="O35" s="16">
        <f>O73+O110+O147+O184+O221+O258+O295+O332+O369+O406+O443+O480</f>
        <v>19443.28</v>
      </c>
      <c r="P35" s="16">
        <f>P73+P110+P147+P184+P221+P258+P295+P332+P369+P406+P443+P480</f>
        <v>19443.28</v>
      </c>
      <c r="Q35" s="16">
        <f>Q73+Q110+Q147+Q184+Q221+Q258+Q295+Q332+Q369+Q406+Q443+Q480</f>
        <v>19443.28</v>
      </c>
      <c r="R35" s="16">
        <f>R73+R110+R147+R184+R221+R258+R295+R332+R369+R406+R443+R480</f>
        <v>19443.28</v>
      </c>
      <c r="S35" s="16">
        <f>S73+S110+S147+S184+S221+S258+S295+S332+S369+S406+S443+S480</f>
        <v>19443.28</v>
      </c>
      <c r="T35" s="16">
        <f>T73+T110+T147+T184+T221+T258+T295+T332+T369+T406+T443+T480</f>
        <v>19443.28</v>
      </c>
      <c r="U35" s="16">
        <f>U73+U110+U147+U184+U221+U258+U295+U332+U369+U406+U443+U480</f>
        <v>19443.28</v>
      </c>
      <c r="V35" s="17">
        <f>V73+V110+V147+V184+V221+V258+V295+V332+V369+V406+V443+V480</f>
        <v>12337.5693081761</v>
      </c>
      <c r="X35" s="65"/>
      <c r="Y35" s="65"/>
      <c r="Z35" s="65"/>
      <c r="AA35" s="66"/>
      <c r="AB35" s="66"/>
      <c r="AC35" s="66"/>
      <c r="AD35" s="66"/>
    </row>
    <row r="36" spans="4:30" s="57" customFormat="1" ht="14.1" customHeight="1" x14ac:dyDescent="0.3">
      <c r="D36" s="45" t="s">
        <v>50</v>
      </c>
      <c r="E36" s="31" t="s">
        <v>25</v>
      </c>
      <c r="F36" s="39"/>
      <c r="G36" s="39"/>
      <c r="H36" s="40"/>
      <c r="I36" s="80"/>
      <c r="J36" s="16">
        <f>J74+J111+J148+J185+J222+J259+J296+J333+J370+J407+J444+J481</f>
        <v>1674.3990000000003</v>
      </c>
      <c r="K36" s="16">
        <f>K74+K111+K148+K185+K222+K259+K296+K333+K370+K407+K444+K481</f>
        <v>1674.3990000000003</v>
      </c>
      <c r="L36" s="16">
        <f>L74+L111+L148+L185+L222+L259+L296+L333+L370+L407+L444+L481</f>
        <v>1674.3990000000003</v>
      </c>
      <c r="M36" s="16">
        <f>M74+M111+M148+M185+M222+M259+M296+M333+M370+M407+M444+M481</f>
        <v>1674.3990000000003</v>
      </c>
      <c r="N36" s="16">
        <f>N74+N111+N148+N185+N222+N259+N296+N333+N370+N407+N444+N481</f>
        <v>1674.3990000000003</v>
      </c>
      <c r="O36" s="16">
        <f>O74+O111+O148+O185+O222+O259+O296+O333+O370+O407+O444+O481</f>
        <v>1674.3990000000003</v>
      </c>
      <c r="P36" s="16">
        <f>P74+P111+P148+P185+P222+P259+P296+P333+P370+P407+P444+P481</f>
        <v>1674.3990000000003</v>
      </c>
      <c r="Q36" s="16">
        <f>Q74+Q111+Q148+Q185+Q222+Q259+Q296+Q333+Q370+Q407+Q444+Q481</f>
        <v>1674.3990000000003</v>
      </c>
      <c r="R36" s="16">
        <f>R74+R111+R148+R185+R222+R259+R296+R333+R370+R407+R444+R481</f>
        <v>1674.3990000000003</v>
      </c>
      <c r="S36" s="16">
        <f>S74+S111+S148+S185+S222+S259+S296+S333+S370+S407+S444+S481</f>
        <v>1674.3990000000003</v>
      </c>
      <c r="T36" s="16">
        <f>T74+T111+T148+T185+T222+T259+T296+T333+T370+T407+T444+T481</f>
        <v>1674.3990000000003</v>
      </c>
      <c r="U36" s="16">
        <f>U74+U111+U148+U185+U222+U259+U296+U333+U370+U407+U444+U481</f>
        <v>1674.3990000000003</v>
      </c>
      <c r="V36" s="17">
        <f>V74+V111+V148+V185+V222+V259+V296+V333+V370+V407+V444+V481</f>
        <v>1674.3990000000003</v>
      </c>
      <c r="X36" s="65"/>
      <c r="Y36" s="65"/>
      <c r="Z36" s="65"/>
      <c r="AA36" s="66"/>
      <c r="AB36" s="66"/>
      <c r="AC36" s="66"/>
      <c r="AD36" s="66"/>
    </row>
    <row r="37" spans="4:30" s="57" customFormat="1" ht="14.1" customHeight="1" x14ac:dyDescent="0.3">
      <c r="D37" s="45" t="s">
        <v>52</v>
      </c>
      <c r="E37" s="31" t="s">
        <v>25</v>
      </c>
      <c r="F37" s="39"/>
      <c r="G37" s="39"/>
      <c r="H37" s="39"/>
      <c r="I37" s="80"/>
      <c r="J37" s="16">
        <f>J75+J112+J149+J186+J223+J260+J297+J334+J371+J408+J445+J482</f>
        <v>1590.3220000000001</v>
      </c>
      <c r="K37" s="16">
        <f>K75+K112+K149+K186+K223+K260+K297+K334+K371+K408+K445+K482</f>
        <v>1590.3220000000001</v>
      </c>
      <c r="L37" s="16">
        <f>L75+L112+L149+L186+L223+L260+L297+L334+L371+L408+L445+L482</f>
        <v>1590.3220000000001</v>
      </c>
      <c r="M37" s="16">
        <f>M75+M112+M149+M186+M223+M260+M297+M334+M371+M408+M445+M482</f>
        <v>1590.3220000000001</v>
      </c>
      <c r="N37" s="16">
        <f>N75+N112+N149+N186+N223+N260+N297+N334+N371+N408+N445+N482</f>
        <v>1590.3220000000001</v>
      </c>
      <c r="O37" s="16">
        <f>O75+O112+O149+O186+O223+O260+O297+O334+O371+O408+O445+O482</f>
        <v>1590.3220000000001</v>
      </c>
      <c r="P37" s="16">
        <f>P75+P112+P149+P186+P223+P260+P297+P334+P371+P408+P445+P482</f>
        <v>1590.3220000000001</v>
      </c>
      <c r="Q37" s="16">
        <f>Q75+Q112+Q149+Q186+Q223+Q260+Q297+Q334+Q371+Q408+Q445+Q482</f>
        <v>1590.3220000000001</v>
      </c>
      <c r="R37" s="16">
        <f>R75+R112+R149+R186+R223+R260+R297+R334+R371+R408+R445+R482</f>
        <v>1590.3220000000001</v>
      </c>
      <c r="S37" s="16">
        <f>S75+S112+S149+S186+S223+S260+S297+S334+S371+S408+S445+S482</f>
        <v>1590.3220000000001</v>
      </c>
      <c r="T37" s="16">
        <f>T75+T112+T149+T186+T223+T260+T297+T334+T371+T408+T445+T482</f>
        <v>1590.3220000000001</v>
      </c>
      <c r="U37" s="16">
        <f>U75+U112+U149+U186+U223+U260+U297+U334+U371+U408+U445+U482</f>
        <v>1590.3220000000001</v>
      </c>
      <c r="V37" s="17">
        <f>V75+V112+V149+V186+V223+V260+V297+V334+V371+V408+V445+V482</f>
        <v>1590.3220000000001</v>
      </c>
      <c r="X37" s="65"/>
      <c r="Y37" s="65"/>
      <c r="Z37" s="65"/>
      <c r="AA37" s="66"/>
      <c r="AB37" s="66"/>
      <c r="AC37" s="66"/>
      <c r="AD37" s="66"/>
    </row>
    <row r="38" spans="4:30" s="57" customFormat="1" ht="14.1" customHeight="1" x14ac:dyDescent="0.3">
      <c r="D38" s="44" t="s">
        <v>26</v>
      </c>
      <c r="E38" s="32" t="s">
        <v>25</v>
      </c>
      <c r="F38" s="43"/>
      <c r="G38" s="43"/>
      <c r="H38" s="43"/>
      <c r="I38" s="44"/>
      <c r="J38" s="33">
        <f>SUM(J34:J37)</f>
        <v>29206.363999999998</v>
      </c>
      <c r="K38" s="33">
        <f t="shared" ref="K38:V38" si="12">SUM(K34:K37)</f>
        <v>29206.363999999998</v>
      </c>
      <c r="L38" s="33">
        <f t="shared" si="12"/>
        <v>29206.363999999998</v>
      </c>
      <c r="M38" s="33">
        <f t="shared" si="12"/>
        <v>29206.363999999998</v>
      </c>
      <c r="N38" s="33">
        <f t="shared" si="12"/>
        <v>29206.363999999998</v>
      </c>
      <c r="O38" s="33">
        <f t="shared" si="12"/>
        <v>29206.363999999998</v>
      </c>
      <c r="P38" s="33">
        <f t="shared" si="12"/>
        <v>29206.363999999998</v>
      </c>
      <c r="Q38" s="33">
        <f t="shared" si="12"/>
        <v>29206.363999999998</v>
      </c>
      <c r="R38" s="33">
        <f t="shared" si="12"/>
        <v>29206.363999999998</v>
      </c>
      <c r="S38" s="33">
        <f t="shared" si="12"/>
        <v>29206.363999999998</v>
      </c>
      <c r="T38" s="33">
        <f t="shared" si="12"/>
        <v>29206.363999999998</v>
      </c>
      <c r="U38" s="33">
        <f t="shared" si="12"/>
        <v>29206.363999999998</v>
      </c>
      <c r="V38" s="19">
        <f t="shared" si="12"/>
        <v>18382.238834491891</v>
      </c>
      <c r="X38" s="65"/>
      <c r="Y38" s="65"/>
      <c r="Z38" s="65"/>
      <c r="AA38" s="66"/>
      <c r="AB38" s="66"/>
      <c r="AC38" s="66"/>
      <c r="AD38" s="66"/>
    </row>
    <row r="39" spans="4:30" x14ac:dyDescent="0.3">
      <c r="X39" s="25"/>
      <c r="Y39" s="25"/>
      <c r="Z39" s="25"/>
      <c r="AA39" s="24"/>
      <c r="AB39" s="24"/>
      <c r="AC39" s="24"/>
      <c r="AD39" s="24"/>
    </row>
    <row r="41" spans="4:30" x14ac:dyDescent="0.3">
      <c r="D41" s="92" t="s">
        <v>55</v>
      </c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4"/>
    </row>
    <row r="42" spans="4:30" x14ac:dyDescent="0.3">
      <c r="D42" s="95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7"/>
    </row>
    <row r="43" spans="4:30" s="23" customFormat="1" x14ac:dyDescent="0.3">
      <c r="D43" s="6" t="s">
        <v>39</v>
      </c>
      <c r="E43" s="3">
        <v>12</v>
      </c>
      <c r="F43" s="4"/>
      <c r="G43" s="4"/>
      <c r="H43" s="5" t="s">
        <v>40</v>
      </c>
      <c r="I43" s="5" t="s">
        <v>41</v>
      </c>
      <c r="J43" s="5">
        <f>J5</f>
        <v>2024</v>
      </c>
      <c r="K43" s="5">
        <f t="shared" ref="K43:U43" si="13">K5</f>
        <v>2025</v>
      </c>
      <c r="L43" s="5">
        <f t="shared" si="13"/>
        <v>2026</v>
      </c>
      <c r="M43" s="5">
        <f t="shared" si="13"/>
        <v>2027</v>
      </c>
      <c r="N43" s="5">
        <f t="shared" si="13"/>
        <v>2028</v>
      </c>
      <c r="O43" s="5">
        <f t="shared" si="13"/>
        <v>2029</v>
      </c>
      <c r="P43" s="5">
        <f t="shared" si="13"/>
        <v>2030</v>
      </c>
      <c r="Q43" s="5">
        <f t="shared" si="13"/>
        <v>2031</v>
      </c>
      <c r="R43" s="5">
        <f t="shared" si="13"/>
        <v>2032</v>
      </c>
      <c r="S43" s="5">
        <f t="shared" si="13"/>
        <v>2033</v>
      </c>
      <c r="T43" s="5">
        <f t="shared" si="13"/>
        <v>2034</v>
      </c>
      <c r="U43" s="5">
        <f t="shared" si="13"/>
        <v>2035</v>
      </c>
      <c r="V43" s="5">
        <v>2034</v>
      </c>
    </row>
    <row r="44" spans="4:30" ht="26.1" customHeight="1" x14ac:dyDescent="0.3">
      <c r="D44" s="98" t="s">
        <v>42</v>
      </c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</row>
    <row r="45" spans="4:30" s="57" customFormat="1" ht="14.1" customHeight="1" x14ac:dyDescent="0.3">
      <c r="D45" s="31" t="s">
        <v>43</v>
      </c>
      <c r="E45" s="31" t="s">
        <v>44</v>
      </c>
      <c r="F45" s="38"/>
      <c r="G45" s="38"/>
      <c r="H45" s="37"/>
      <c r="I45" s="82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4"/>
      <c r="X45" s="91" t="s">
        <v>45</v>
      </c>
      <c r="Y45" s="91" t="s">
        <v>46</v>
      </c>
      <c r="Z45" s="91" t="s">
        <v>47</v>
      </c>
    </row>
    <row r="46" spans="4:30" s="57" customFormat="1" ht="14.1" customHeight="1" x14ac:dyDescent="0.3">
      <c r="D46" s="45" t="s">
        <v>48</v>
      </c>
      <c r="E46" s="31" t="s">
        <v>21</v>
      </c>
      <c r="F46" s="39"/>
      <c r="G46" s="39"/>
      <c r="H46" s="40"/>
      <c r="I46" s="22">
        <v>152</v>
      </c>
      <c r="J46" s="16">
        <f>I46</f>
        <v>152</v>
      </c>
      <c r="K46" s="16">
        <f t="shared" ref="K46:K53" si="14">J46</f>
        <v>152</v>
      </c>
      <c r="L46" s="16">
        <f t="shared" ref="L46:L53" si="15">K46</f>
        <v>152</v>
      </c>
      <c r="M46" s="16">
        <f t="shared" ref="M46:M53" si="16">L46</f>
        <v>152</v>
      </c>
      <c r="N46" s="16">
        <f t="shared" ref="N46:N53" si="17">M46</f>
        <v>152</v>
      </c>
      <c r="O46" s="16">
        <f t="shared" ref="O46:O53" si="18">N46</f>
        <v>152</v>
      </c>
      <c r="P46" s="16">
        <f t="shared" ref="P46:P53" si="19">O46</f>
        <v>152</v>
      </c>
      <c r="Q46" s="16">
        <f t="shared" ref="Q46:Q53" si="20">P46</f>
        <v>152</v>
      </c>
      <c r="R46" s="16">
        <f t="shared" ref="R46:R53" si="21">Q46</f>
        <v>152</v>
      </c>
      <c r="S46" s="16">
        <f t="shared" ref="S46:S53" si="22">R46</f>
        <v>152</v>
      </c>
      <c r="T46" s="16">
        <f t="shared" ref="T46:T53" si="23">S46</f>
        <v>152</v>
      </c>
      <c r="U46" s="16">
        <f t="shared" ref="U46:U53" si="24">T46</f>
        <v>152</v>
      </c>
      <c r="V46" s="17">
        <f t="shared" ref="V46:V53" si="25">U46</f>
        <v>152</v>
      </c>
      <c r="X46" s="91"/>
      <c r="Y46" s="91"/>
      <c r="Z46" s="91"/>
    </row>
    <row r="47" spans="4:30" s="57" customFormat="1" ht="14.1" customHeight="1" x14ac:dyDescent="0.3">
      <c r="D47" s="45" t="s">
        <v>49</v>
      </c>
      <c r="E47" s="31" t="s">
        <v>21</v>
      </c>
      <c r="F47" s="39"/>
      <c r="G47" s="39"/>
      <c r="H47" s="40"/>
      <c r="I47" s="22">
        <v>636</v>
      </c>
      <c r="J47" s="16">
        <f t="shared" ref="J47:J53" si="26">I47</f>
        <v>636</v>
      </c>
      <c r="K47" s="16">
        <f t="shared" si="14"/>
        <v>636</v>
      </c>
      <c r="L47" s="16">
        <f t="shared" si="15"/>
        <v>636</v>
      </c>
      <c r="M47" s="16">
        <f t="shared" si="16"/>
        <v>636</v>
      </c>
      <c r="N47" s="16">
        <f t="shared" si="17"/>
        <v>636</v>
      </c>
      <c r="O47" s="16">
        <f t="shared" si="18"/>
        <v>636</v>
      </c>
      <c r="P47" s="16">
        <f t="shared" si="19"/>
        <v>636</v>
      </c>
      <c r="Q47" s="16">
        <f t="shared" si="20"/>
        <v>636</v>
      </c>
      <c r="R47" s="16">
        <f t="shared" si="21"/>
        <v>636</v>
      </c>
      <c r="S47" s="16">
        <f t="shared" si="22"/>
        <v>636</v>
      </c>
      <c r="T47" s="16">
        <f t="shared" si="23"/>
        <v>636</v>
      </c>
      <c r="U47" s="16">
        <f t="shared" si="24"/>
        <v>636</v>
      </c>
      <c r="V47" s="17">
        <f t="shared" si="25"/>
        <v>636</v>
      </c>
      <c r="X47" s="58" t="s">
        <v>56</v>
      </c>
      <c r="Y47" s="59">
        <f>I50/I46</f>
        <v>3.7184144736842102</v>
      </c>
      <c r="Z47" s="59">
        <f>Y47*1.21</f>
        <v>4.4992815131578938</v>
      </c>
    </row>
    <row r="48" spans="4:30" s="57" customFormat="1" ht="14.1" customHeight="1" x14ac:dyDescent="0.3">
      <c r="D48" s="45" t="s">
        <v>50</v>
      </c>
      <c r="E48" s="31" t="s">
        <v>51</v>
      </c>
      <c r="F48" s="39"/>
      <c r="G48" s="39"/>
      <c r="H48" s="40"/>
      <c r="I48" s="22">
        <v>3160</v>
      </c>
      <c r="J48" s="16">
        <f t="shared" si="26"/>
        <v>3160</v>
      </c>
      <c r="K48" s="16">
        <f t="shared" si="14"/>
        <v>3160</v>
      </c>
      <c r="L48" s="16">
        <f t="shared" si="15"/>
        <v>3160</v>
      </c>
      <c r="M48" s="16">
        <f t="shared" si="16"/>
        <v>3160</v>
      </c>
      <c r="N48" s="16">
        <f t="shared" si="17"/>
        <v>3160</v>
      </c>
      <c r="O48" s="16">
        <f t="shared" si="18"/>
        <v>3160</v>
      </c>
      <c r="P48" s="16">
        <f t="shared" si="19"/>
        <v>3160</v>
      </c>
      <c r="Q48" s="16">
        <f t="shared" si="20"/>
        <v>3160</v>
      </c>
      <c r="R48" s="16">
        <f t="shared" si="21"/>
        <v>3160</v>
      </c>
      <c r="S48" s="16">
        <f t="shared" si="22"/>
        <v>3160</v>
      </c>
      <c r="T48" s="16">
        <f t="shared" si="23"/>
        <v>3160</v>
      </c>
      <c r="U48" s="16">
        <f t="shared" si="24"/>
        <v>3160</v>
      </c>
      <c r="V48" s="17">
        <f t="shared" si="25"/>
        <v>3160</v>
      </c>
      <c r="X48" s="58" t="s">
        <v>57</v>
      </c>
      <c r="Y48" s="59">
        <f t="shared" ref="Y48" si="27">I51/I47</f>
        <v>1.7764276729559749</v>
      </c>
      <c r="Z48" s="59">
        <f>Y48*1.1</f>
        <v>1.9540704402515725</v>
      </c>
    </row>
    <row r="49" spans="4:26" s="57" customFormat="1" ht="14.1" customHeight="1" x14ac:dyDescent="0.3">
      <c r="D49" s="45" t="s">
        <v>52</v>
      </c>
      <c r="E49" s="31" t="s">
        <v>51</v>
      </c>
      <c r="F49" s="39"/>
      <c r="G49" s="39"/>
      <c r="H49" s="40"/>
      <c r="I49" s="22">
        <v>3160</v>
      </c>
      <c r="J49" s="16">
        <f t="shared" si="26"/>
        <v>3160</v>
      </c>
      <c r="K49" s="16">
        <f t="shared" si="14"/>
        <v>3160</v>
      </c>
      <c r="L49" s="16">
        <f t="shared" si="15"/>
        <v>3160</v>
      </c>
      <c r="M49" s="16">
        <f t="shared" si="16"/>
        <v>3160</v>
      </c>
      <c r="N49" s="16">
        <f t="shared" si="17"/>
        <v>3160</v>
      </c>
      <c r="O49" s="16">
        <f t="shared" si="18"/>
        <v>3160</v>
      </c>
      <c r="P49" s="16">
        <f t="shared" si="19"/>
        <v>3160</v>
      </c>
      <c r="Q49" s="16">
        <f t="shared" si="20"/>
        <v>3160</v>
      </c>
      <c r="R49" s="16">
        <f t="shared" si="21"/>
        <v>3160</v>
      </c>
      <c r="S49" s="16">
        <f t="shared" si="22"/>
        <v>3160</v>
      </c>
      <c r="T49" s="16">
        <f t="shared" si="23"/>
        <v>3160</v>
      </c>
      <c r="U49" s="16">
        <f t="shared" si="24"/>
        <v>3160</v>
      </c>
      <c r="V49" s="17">
        <f t="shared" si="25"/>
        <v>3160</v>
      </c>
      <c r="X49" s="58" t="s">
        <v>102</v>
      </c>
      <c r="Y49" s="59">
        <f>I52/I48</f>
        <v>4.5982594936708865E-2</v>
      </c>
      <c r="Z49" s="59">
        <f>Y49*1.1</f>
        <v>5.0580854430379754E-2</v>
      </c>
    </row>
    <row r="50" spans="4:26" s="57" customFormat="1" ht="14.1" customHeight="1" x14ac:dyDescent="0.3">
      <c r="D50" s="45" t="s">
        <v>48</v>
      </c>
      <c r="E50" s="31" t="s">
        <v>25</v>
      </c>
      <c r="F50" s="39"/>
      <c r="G50" s="39"/>
      <c r="H50" s="40"/>
      <c r="I50" s="22">
        <v>565.19899999999996</v>
      </c>
      <c r="J50" s="16">
        <f t="shared" si="26"/>
        <v>565.19899999999996</v>
      </c>
      <c r="K50" s="16">
        <f t="shared" si="14"/>
        <v>565.19899999999996</v>
      </c>
      <c r="L50" s="16">
        <f t="shared" si="15"/>
        <v>565.19899999999996</v>
      </c>
      <c r="M50" s="16">
        <f t="shared" si="16"/>
        <v>565.19899999999996</v>
      </c>
      <c r="N50" s="16">
        <f t="shared" si="17"/>
        <v>565.19899999999996</v>
      </c>
      <c r="O50" s="16">
        <f t="shared" si="18"/>
        <v>565.19899999999996</v>
      </c>
      <c r="P50" s="16">
        <f t="shared" si="19"/>
        <v>565.19899999999996</v>
      </c>
      <c r="Q50" s="16">
        <f t="shared" si="20"/>
        <v>565.19899999999996</v>
      </c>
      <c r="R50" s="16">
        <f t="shared" si="21"/>
        <v>565.19899999999996</v>
      </c>
      <c r="S50" s="16">
        <f t="shared" si="22"/>
        <v>565.19899999999996</v>
      </c>
      <c r="T50" s="16">
        <f t="shared" si="23"/>
        <v>565.19899999999996</v>
      </c>
      <c r="U50" s="16">
        <f t="shared" si="24"/>
        <v>565.19899999999996</v>
      </c>
      <c r="V50" s="17">
        <f t="shared" si="25"/>
        <v>565.19899999999996</v>
      </c>
      <c r="X50" s="58" t="s">
        <v>103</v>
      </c>
      <c r="Y50" s="59">
        <f>I53/I49</f>
        <v>4.3636075949367081E-2</v>
      </c>
      <c r="Z50" s="59">
        <f>Y50*1.1</f>
        <v>4.7999683544303791E-2</v>
      </c>
    </row>
    <row r="51" spans="4:26" s="57" customFormat="1" ht="14.1" customHeight="1" x14ac:dyDescent="0.3">
      <c r="D51" s="45" t="s">
        <v>49</v>
      </c>
      <c r="E51" s="31" t="s">
        <v>25</v>
      </c>
      <c r="F51" s="39"/>
      <c r="G51" s="39"/>
      <c r="H51" s="40"/>
      <c r="I51" s="22">
        <v>1129.808</v>
      </c>
      <c r="J51" s="16">
        <f t="shared" si="26"/>
        <v>1129.808</v>
      </c>
      <c r="K51" s="16">
        <f t="shared" si="14"/>
        <v>1129.808</v>
      </c>
      <c r="L51" s="16">
        <f t="shared" si="15"/>
        <v>1129.808</v>
      </c>
      <c r="M51" s="16">
        <f t="shared" si="16"/>
        <v>1129.808</v>
      </c>
      <c r="N51" s="16">
        <f t="shared" si="17"/>
        <v>1129.808</v>
      </c>
      <c r="O51" s="16">
        <f t="shared" si="18"/>
        <v>1129.808</v>
      </c>
      <c r="P51" s="16">
        <f t="shared" si="19"/>
        <v>1129.808</v>
      </c>
      <c r="Q51" s="16">
        <f t="shared" si="20"/>
        <v>1129.808</v>
      </c>
      <c r="R51" s="16">
        <f t="shared" si="21"/>
        <v>1129.808</v>
      </c>
      <c r="S51" s="16">
        <f t="shared" si="22"/>
        <v>1129.808</v>
      </c>
      <c r="T51" s="16">
        <f t="shared" si="23"/>
        <v>1129.808</v>
      </c>
      <c r="U51" s="16">
        <f t="shared" si="24"/>
        <v>1129.808</v>
      </c>
      <c r="V51" s="17">
        <f t="shared" si="25"/>
        <v>1129.808</v>
      </c>
      <c r="X51" s="60"/>
      <c r="Y51" s="60"/>
      <c r="Z51" s="60"/>
    </row>
    <row r="52" spans="4:26" s="57" customFormat="1" ht="14.1" customHeight="1" x14ac:dyDescent="0.3">
      <c r="D52" s="45" t="s">
        <v>50</v>
      </c>
      <c r="E52" s="31" t="s">
        <v>25</v>
      </c>
      <c r="F52" s="39"/>
      <c r="G52" s="39"/>
      <c r="H52" s="40"/>
      <c r="I52" s="22">
        <v>145.30500000000001</v>
      </c>
      <c r="J52" s="16">
        <f t="shared" si="26"/>
        <v>145.30500000000001</v>
      </c>
      <c r="K52" s="16">
        <f t="shared" si="14"/>
        <v>145.30500000000001</v>
      </c>
      <c r="L52" s="16">
        <f t="shared" si="15"/>
        <v>145.30500000000001</v>
      </c>
      <c r="M52" s="16">
        <f t="shared" si="16"/>
        <v>145.30500000000001</v>
      </c>
      <c r="N52" s="16">
        <f t="shared" si="17"/>
        <v>145.30500000000001</v>
      </c>
      <c r="O52" s="16">
        <f t="shared" si="18"/>
        <v>145.30500000000001</v>
      </c>
      <c r="P52" s="16">
        <f t="shared" si="19"/>
        <v>145.30500000000001</v>
      </c>
      <c r="Q52" s="16">
        <f t="shared" si="20"/>
        <v>145.30500000000001</v>
      </c>
      <c r="R52" s="16">
        <f t="shared" si="21"/>
        <v>145.30500000000001</v>
      </c>
      <c r="S52" s="16">
        <f t="shared" si="22"/>
        <v>145.30500000000001</v>
      </c>
      <c r="T52" s="16">
        <f t="shared" si="23"/>
        <v>145.30500000000001</v>
      </c>
      <c r="U52" s="16">
        <f t="shared" si="24"/>
        <v>145.30500000000001</v>
      </c>
      <c r="V52" s="17">
        <f t="shared" si="25"/>
        <v>145.30500000000001</v>
      </c>
      <c r="X52" s="60"/>
      <c r="Y52" s="60"/>
      <c r="Z52" s="60"/>
    </row>
    <row r="53" spans="4:26" s="57" customFormat="1" ht="14.1" customHeight="1" x14ac:dyDescent="0.3">
      <c r="D53" s="45" t="s">
        <v>52</v>
      </c>
      <c r="E53" s="31" t="s">
        <v>25</v>
      </c>
      <c r="F53" s="39"/>
      <c r="G53" s="39"/>
      <c r="H53" s="39"/>
      <c r="I53" s="22">
        <v>137.88999999999999</v>
      </c>
      <c r="J53" s="16">
        <f t="shared" si="26"/>
        <v>137.88999999999999</v>
      </c>
      <c r="K53" s="16">
        <f t="shared" si="14"/>
        <v>137.88999999999999</v>
      </c>
      <c r="L53" s="16">
        <f t="shared" si="15"/>
        <v>137.88999999999999</v>
      </c>
      <c r="M53" s="16">
        <f t="shared" si="16"/>
        <v>137.88999999999999</v>
      </c>
      <c r="N53" s="16">
        <f t="shared" si="17"/>
        <v>137.88999999999999</v>
      </c>
      <c r="O53" s="16">
        <f t="shared" si="18"/>
        <v>137.88999999999999</v>
      </c>
      <c r="P53" s="16">
        <f t="shared" si="19"/>
        <v>137.88999999999999</v>
      </c>
      <c r="Q53" s="16">
        <f t="shared" si="20"/>
        <v>137.88999999999999</v>
      </c>
      <c r="R53" s="16">
        <f t="shared" si="21"/>
        <v>137.88999999999999</v>
      </c>
      <c r="S53" s="16">
        <f t="shared" si="22"/>
        <v>137.88999999999999</v>
      </c>
      <c r="T53" s="16">
        <f t="shared" si="23"/>
        <v>137.88999999999999</v>
      </c>
      <c r="U53" s="16">
        <f t="shared" si="24"/>
        <v>137.88999999999999</v>
      </c>
      <c r="V53" s="17">
        <f t="shared" si="25"/>
        <v>137.88999999999999</v>
      </c>
      <c r="X53" s="60"/>
      <c r="Y53" s="60"/>
      <c r="Z53" s="60"/>
    </row>
    <row r="54" spans="4:26" s="57" customFormat="1" ht="14.1" customHeight="1" x14ac:dyDescent="0.3">
      <c r="D54" s="44" t="s">
        <v>26</v>
      </c>
      <c r="E54" s="32" t="s">
        <v>25</v>
      </c>
      <c r="F54" s="43"/>
      <c r="G54" s="43"/>
      <c r="H54" s="43"/>
      <c r="I54" s="33"/>
      <c r="J54" s="33">
        <f t="shared" ref="J54:V54" si="28">SUM(J50:J53)</f>
        <v>1978.2020000000002</v>
      </c>
      <c r="K54" s="33">
        <f t="shared" si="28"/>
        <v>1978.2020000000002</v>
      </c>
      <c r="L54" s="33">
        <f t="shared" si="28"/>
        <v>1978.2020000000002</v>
      </c>
      <c r="M54" s="33">
        <f t="shared" si="28"/>
        <v>1978.2020000000002</v>
      </c>
      <c r="N54" s="33">
        <f t="shared" si="28"/>
        <v>1978.2020000000002</v>
      </c>
      <c r="O54" s="33">
        <f t="shared" si="28"/>
        <v>1978.2020000000002</v>
      </c>
      <c r="P54" s="33">
        <f t="shared" si="28"/>
        <v>1978.2020000000002</v>
      </c>
      <c r="Q54" s="33">
        <f t="shared" si="28"/>
        <v>1978.2020000000002</v>
      </c>
      <c r="R54" s="33">
        <f t="shared" si="28"/>
        <v>1978.2020000000002</v>
      </c>
      <c r="S54" s="33">
        <f t="shared" si="28"/>
        <v>1978.2020000000002</v>
      </c>
      <c r="T54" s="33">
        <f t="shared" si="28"/>
        <v>1978.2020000000002</v>
      </c>
      <c r="U54" s="33">
        <f t="shared" si="28"/>
        <v>1978.2020000000002</v>
      </c>
      <c r="V54" s="19">
        <f t="shared" si="28"/>
        <v>1978.2020000000002</v>
      </c>
      <c r="X54" s="60"/>
      <c r="Y54" s="60"/>
      <c r="Z54" s="60"/>
    </row>
    <row r="55" spans="4:26" ht="26.1" customHeight="1" x14ac:dyDescent="0.3">
      <c r="D55" s="81" t="s">
        <v>53</v>
      </c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</row>
    <row r="56" spans="4:26" s="57" customFormat="1" ht="14.1" customHeight="1" x14ac:dyDescent="0.3">
      <c r="D56" s="31" t="s">
        <v>43</v>
      </c>
      <c r="E56" s="31" t="s">
        <v>44</v>
      </c>
      <c r="F56" s="38"/>
      <c r="G56" s="38"/>
      <c r="H56" s="37"/>
      <c r="I56" s="82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4"/>
      <c r="X56" s="60"/>
      <c r="Y56" s="60"/>
      <c r="Z56" s="60"/>
    </row>
    <row r="57" spans="4:26" s="57" customFormat="1" ht="14.1" customHeight="1" x14ac:dyDescent="0.3">
      <c r="D57" s="45" t="s">
        <v>48</v>
      </c>
      <c r="E57" s="31" t="s">
        <v>21</v>
      </c>
      <c r="F57" s="39"/>
      <c r="G57" s="39"/>
      <c r="H57" s="40"/>
      <c r="I57" s="79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21">
        <v>1000</v>
      </c>
      <c r="X57" s="60"/>
      <c r="Y57" s="60"/>
      <c r="Z57" s="60"/>
    </row>
    <row r="58" spans="4:26" s="57" customFormat="1" ht="14.1" customHeight="1" x14ac:dyDescent="0.3">
      <c r="D58" s="45" t="s">
        <v>49</v>
      </c>
      <c r="E58" s="31" t="s">
        <v>21</v>
      </c>
      <c r="F58" s="39"/>
      <c r="G58" s="39"/>
      <c r="H58" s="40"/>
      <c r="I58" s="80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21">
        <v>4000</v>
      </c>
      <c r="X58" s="60"/>
      <c r="Y58" s="60"/>
      <c r="Z58" s="60"/>
    </row>
    <row r="59" spans="4:26" s="57" customFormat="1" ht="14.1" customHeight="1" x14ac:dyDescent="0.3">
      <c r="D59" s="45" t="s">
        <v>50</v>
      </c>
      <c r="E59" s="31" t="s">
        <v>51</v>
      </c>
      <c r="F59" s="39"/>
      <c r="G59" s="39"/>
      <c r="H59" s="40"/>
      <c r="I59" s="80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21"/>
      <c r="X59" s="60"/>
      <c r="Y59" s="60"/>
      <c r="Z59" s="60"/>
    </row>
    <row r="60" spans="4:26" s="57" customFormat="1" ht="14.1" customHeight="1" x14ac:dyDescent="0.3">
      <c r="D60" s="45" t="s">
        <v>52</v>
      </c>
      <c r="E60" s="31" t="s">
        <v>51</v>
      </c>
      <c r="F60" s="39"/>
      <c r="G60" s="39"/>
      <c r="H60" s="40"/>
      <c r="I60" s="80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21"/>
      <c r="X60" s="60"/>
      <c r="Y60" s="60"/>
      <c r="Z60" s="60"/>
    </row>
    <row r="61" spans="4:26" s="57" customFormat="1" ht="14.1" customHeight="1" x14ac:dyDescent="0.3">
      <c r="D61" s="45" t="s">
        <v>48</v>
      </c>
      <c r="E61" s="31" t="s">
        <v>25</v>
      </c>
      <c r="F61" s="39"/>
      <c r="G61" s="39"/>
      <c r="H61" s="40"/>
      <c r="I61" s="80"/>
      <c r="J61" s="16">
        <f>J57*$Y47</f>
        <v>0</v>
      </c>
      <c r="K61" s="16">
        <f t="shared" ref="K61:U61" si="29">K57*$Y47</f>
        <v>0</v>
      </c>
      <c r="L61" s="16">
        <f t="shared" si="29"/>
        <v>0</v>
      </c>
      <c r="M61" s="16">
        <f t="shared" si="29"/>
        <v>0</v>
      </c>
      <c r="N61" s="16">
        <f t="shared" si="29"/>
        <v>0</v>
      </c>
      <c r="O61" s="16">
        <f t="shared" si="29"/>
        <v>0</v>
      </c>
      <c r="P61" s="16">
        <f t="shared" si="29"/>
        <v>0</v>
      </c>
      <c r="Q61" s="16">
        <f t="shared" si="29"/>
        <v>0</v>
      </c>
      <c r="R61" s="16">
        <f t="shared" si="29"/>
        <v>0</v>
      </c>
      <c r="S61" s="16">
        <f t="shared" si="29"/>
        <v>0</v>
      </c>
      <c r="T61" s="16">
        <f t="shared" si="29"/>
        <v>0</v>
      </c>
      <c r="U61" s="16">
        <f t="shared" si="29"/>
        <v>0</v>
      </c>
      <c r="V61" s="17">
        <f t="shared" ref="V61" si="30">V57*$Y47</f>
        <v>3718.4144736842104</v>
      </c>
      <c r="X61" s="60"/>
      <c r="Y61" s="60"/>
      <c r="Z61" s="60"/>
    </row>
    <row r="62" spans="4:26" s="57" customFormat="1" ht="14.1" customHeight="1" x14ac:dyDescent="0.3">
      <c r="D62" s="45" t="s">
        <v>49</v>
      </c>
      <c r="E62" s="31" t="s">
        <v>25</v>
      </c>
      <c r="F62" s="39"/>
      <c r="G62" s="39"/>
      <c r="H62" s="40"/>
      <c r="I62" s="80"/>
      <c r="J62" s="16">
        <f>J58*$Y48</f>
        <v>0</v>
      </c>
      <c r="K62" s="16">
        <f t="shared" ref="K62:U62" si="31">K58*$Y48</f>
        <v>0</v>
      </c>
      <c r="L62" s="16">
        <f t="shared" si="31"/>
        <v>0</v>
      </c>
      <c r="M62" s="16">
        <f t="shared" si="31"/>
        <v>0</v>
      </c>
      <c r="N62" s="16">
        <f t="shared" si="31"/>
        <v>0</v>
      </c>
      <c r="O62" s="16">
        <f t="shared" si="31"/>
        <v>0</v>
      </c>
      <c r="P62" s="16">
        <f t="shared" si="31"/>
        <v>0</v>
      </c>
      <c r="Q62" s="16">
        <f t="shared" si="31"/>
        <v>0</v>
      </c>
      <c r="R62" s="16">
        <f t="shared" si="31"/>
        <v>0</v>
      </c>
      <c r="S62" s="16">
        <f t="shared" si="31"/>
        <v>0</v>
      </c>
      <c r="T62" s="16">
        <f t="shared" si="31"/>
        <v>0</v>
      </c>
      <c r="U62" s="16">
        <f t="shared" si="31"/>
        <v>0</v>
      </c>
      <c r="V62" s="17">
        <f t="shared" ref="V62" si="32">V58*$Y48</f>
        <v>7105.7106918238997</v>
      </c>
      <c r="X62" s="60"/>
      <c r="Y62" s="60"/>
      <c r="Z62" s="60"/>
    </row>
    <row r="63" spans="4:26" s="57" customFormat="1" ht="14.1" customHeight="1" x14ac:dyDescent="0.3">
      <c r="D63" s="45" t="s">
        <v>50</v>
      </c>
      <c r="E63" s="31" t="s">
        <v>25</v>
      </c>
      <c r="F63" s="39"/>
      <c r="G63" s="39"/>
      <c r="H63" s="40"/>
      <c r="I63" s="80"/>
      <c r="J63" s="16">
        <f t="shared" ref="J63:U64" si="33">J59*$Y49</f>
        <v>0</v>
      </c>
      <c r="K63" s="16">
        <f t="shared" si="33"/>
        <v>0</v>
      </c>
      <c r="L63" s="16">
        <f t="shared" si="33"/>
        <v>0</v>
      </c>
      <c r="M63" s="16">
        <f t="shared" si="33"/>
        <v>0</v>
      </c>
      <c r="N63" s="16">
        <f t="shared" si="33"/>
        <v>0</v>
      </c>
      <c r="O63" s="16">
        <f t="shared" si="33"/>
        <v>0</v>
      </c>
      <c r="P63" s="16">
        <f t="shared" si="33"/>
        <v>0</v>
      </c>
      <c r="Q63" s="16">
        <f t="shared" si="33"/>
        <v>0</v>
      </c>
      <c r="R63" s="16">
        <f t="shared" si="33"/>
        <v>0</v>
      </c>
      <c r="S63" s="16">
        <f t="shared" si="33"/>
        <v>0</v>
      </c>
      <c r="T63" s="16">
        <f t="shared" si="33"/>
        <v>0</v>
      </c>
      <c r="U63" s="16">
        <f t="shared" si="33"/>
        <v>0</v>
      </c>
      <c r="V63" s="17">
        <f t="shared" ref="V63" si="34">V59*$Y49</f>
        <v>0</v>
      </c>
      <c r="X63" s="60"/>
      <c r="Y63" s="60"/>
      <c r="Z63" s="60"/>
    </row>
    <row r="64" spans="4:26" s="57" customFormat="1" ht="14.1" customHeight="1" x14ac:dyDescent="0.3">
      <c r="D64" s="45" t="s">
        <v>52</v>
      </c>
      <c r="E64" s="31" t="s">
        <v>25</v>
      </c>
      <c r="F64" s="39"/>
      <c r="G64" s="39"/>
      <c r="H64" s="39"/>
      <c r="I64" s="80"/>
      <c r="J64" s="16">
        <f t="shared" si="33"/>
        <v>0</v>
      </c>
      <c r="K64" s="16">
        <f t="shared" si="33"/>
        <v>0</v>
      </c>
      <c r="L64" s="16">
        <f t="shared" si="33"/>
        <v>0</v>
      </c>
      <c r="M64" s="16">
        <f t="shared" si="33"/>
        <v>0</v>
      </c>
      <c r="N64" s="16">
        <f t="shared" si="33"/>
        <v>0</v>
      </c>
      <c r="O64" s="16">
        <f t="shared" si="33"/>
        <v>0</v>
      </c>
      <c r="P64" s="16">
        <f t="shared" si="33"/>
        <v>0</v>
      </c>
      <c r="Q64" s="16">
        <f t="shared" si="33"/>
        <v>0</v>
      </c>
      <c r="R64" s="16">
        <f t="shared" si="33"/>
        <v>0</v>
      </c>
      <c r="S64" s="16">
        <f t="shared" si="33"/>
        <v>0</v>
      </c>
      <c r="T64" s="16">
        <f t="shared" si="33"/>
        <v>0</v>
      </c>
      <c r="U64" s="16">
        <f t="shared" si="33"/>
        <v>0</v>
      </c>
      <c r="V64" s="17">
        <f t="shared" ref="V64" si="35">V60*$Y50</f>
        <v>0</v>
      </c>
      <c r="X64" s="60"/>
      <c r="Y64" s="60"/>
      <c r="Z64" s="60"/>
    </row>
    <row r="65" spans="4:26" s="57" customFormat="1" ht="14.1" customHeight="1" x14ac:dyDescent="0.3">
      <c r="D65" s="44" t="s">
        <v>26</v>
      </c>
      <c r="E65" s="32" t="s">
        <v>25</v>
      </c>
      <c r="F65" s="43"/>
      <c r="G65" s="43"/>
      <c r="H65" s="43"/>
      <c r="I65" s="44"/>
      <c r="J65" s="33">
        <f>SUM(J61:J64)</f>
        <v>0</v>
      </c>
      <c r="K65" s="33">
        <f t="shared" ref="K65:U65" si="36">SUM(K61:K64)</f>
        <v>0</v>
      </c>
      <c r="L65" s="33">
        <f t="shared" si="36"/>
        <v>0</v>
      </c>
      <c r="M65" s="33">
        <f t="shared" si="36"/>
        <v>0</v>
      </c>
      <c r="N65" s="33">
        <f t="shared" si="36"/>
        <v>0</v>
      </c>
      <c r="O65" s="33">
        <f t="shared" si="36"/>
        <v>0</v>
      </c>
      <c r="P65" s="33">
        <f t="shared" si="36"/>
        <v>0</v>
      </c>
      <c r="Q65" s="33">
        <f t="shared" si="36"/>
        <v>0</v>
      </c>
      <c r="R65" s="33">
        <f t="shared" si="36"/>
        <v>0</v>
      </c>
      <c r="S65" s="33">
        <f t="shared" si="36"/>
        <v>0</v>
      </c>
      <c r="T65" s="33">
        <f t="shared" si="36"/>
        <v>0</v>
      </c>
      <c r="U65" s="33">
        <f t="shared" si="36"/>
        <v>0</v>
      </c>
      <c r="V65" s="19">
        <f t="shared" ref="V65" si="37">SUM(V57:V64)</f>
        <v>15824.125165508111</v>
      </c>
      <c r="X65" s="60"/>
      <c r="Y65" s="60"/>
      <c r="Z65" s="60"/>
    </row>
    <row r="66" spans="4:26" ht="26.1" customHeight="1" x14ac:dyDescent="0.3">
      <c r="D66" s="81" t="s">
        <v>54</v>
      </c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</row>
    <row r="67" spans="4:26" s="57" customFormat="1" ht="14.1" customHeight="1" x14ac:dyDescent="0.3">
      <c r="D67" s="31" t="s">
        <v>43</v>
      </c>
      <c r="E67" s="31" t="s">
        <v>44</v>
      </c>
      <c r="F67" s="38"/>
      <c r="G67" s="38"/>
      <c r="H67" s="37"/>
      <c r="I67" s="82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4"/>
      <c r="X67" s="67"/>
      <c r="Y67" s="67"/>
      <c r="Z67" s="67"/>
    </row>
    <row r="68" spans="4:26" s="57" customFormat="1" ht="14.1" customHeight="1" x14ac:dyDescent="0.3">
      <c r="D68" s="45" t="s">
        <v>48</v>
      </c>
      <c r="E68" s="31" t="s">
        <v>21</v>
      </c>
      <c r="F68" s="39"/>
      <c r="G68" s="39"/>
      <c r="H68" s="40"/>
      <c r="I68" s="79"/>
      <c r="J68" s="16">
        <f t="shared" ref="J68:V68" si="38">J46-J57</f>
        <v>152</v>
      </c>
      <c r="K68" s="16">
        <f t="shared" si="38"/>
        <v>152</v>
      </c>
      <c r="L68" s="16">
        <f t="shared" si="38"/>
        <v>152</v>
      </c>
      <c r="M68" s="16">
        <f t="shared" si="38"/>
        <v>152</v>
      </c>
      <c r="N68" s="16">
        <f t="shared" si="38"/>
        <v>152</v>
      </c>
      <c r="O68" s="16">
        <f t="shared" si="38"/>
        <v>152</v>
      </c>
      <c r="P68" s="16">
        <f t="shared" si="38"/>
        <v>152</v>
      </c>
      <c r="Q68" s="16">
        <f t="shared" si="38"/>
        <v>152</v>
      </c>
      <c r="R68" s="16">
        <f t="shared" si="38"/>
        <v>152</v>
      </c>
      <c r="S68" s="16">
        <f t="shared" si="38"/>
        <v>152</v>
      </c>
      <c r="T68" s="16">
        <f t="shared" si="38"/>
        <v>152</v>
      </c>
      <c r="U68" s="16">
        <f t="shared" si="38"/>
        <v>152</v>
      </c>
      <c r="V68" s="17">
        <f t="shared" si="38"/>
        <v>-848</v>
      </c>
      <c r="X68" s="67"/>
      <c r="Y68" s="67"/>
      <c r="Z68" s="67"/>
    </row>
    <row r="69" spans="4:26" s="57" customFormat="1" ht="14.1" customHeight="1" x14ac:dyDescent="0.3">
      <c r="D69" s="45" t="s">
        <v>49</v>
      </c>
      <c r="E69" s="31" t="s">
        <v>21</v>
      </c>
      <c r="F69" s="39"/>
      <c r="G69" s="39"/>
      <c r="H69" s="40"/>
      <c r="I69" s="80"/>
      <c r="J69" s="16">
        <f t="shared" ref="J69:V69" si="39">J47-J58</f>
        <v>636</v>
      </c>
      <c r="K69" s="16">
        <f t="shared" si="39"/>
        <v>636</v>
      </c>
      <c r="L69" s="16">
        <f t="shared" si="39"/>
        <v>636</v>
      </c>
      <c r="M69" s="16">
        <f t="shared" si="39"/>
        <v>636</v>
      </c>
      <c r="N69" s="16">
        <f t="shared" si="39"/>
        <v>636</v>
      </c>
      <c r="O69" s="16">
        <f t="shared" si="39"/>
        <v>636</v>
      </c>
      <c r="P69" s="16">
        <f t="shared" si="39"/>
        <v>636</v>
      </c>
      <c r="Q69" s="16">
        <f t="shared" si="39"/>
        <v>636</v>
      </c>
      <c r="R69" s="16">
        <f t="shared" si="39"/>
        <v>636</v>
      </c>
      <c r="S69" s="16">
        <f t="shared" si="39"/>
        <v>636</v>
      </c>
      <c r="T69" s="16">
        <f t="shared" si="39"/>
        <v>636</v>
      </c>
      <c r="U69" s="16">
        <f t="shared" si="39"/>
        <v>636</v>
      </c>
      <c r="V69" s="17">
        <f t="shared" si="39"/>
        <v>-3364</v>
      </c>
      <c r="X69" s="67"/>
      <c r="Y69" s="67"/>
      <c r="Z69" s="67"/>
    </row>
    <row r="70" spans="4:26" s="57" customFormat="1" ht="14.1" customHeight="1" x14ac:dyDescent="0.3">
      <c r="D70" s="45" t="s">
        <v>50</v>
      </c>
      <c r="E70" s="31" t="s">
        <v>51</v>
      </c>
      <c r="F70" s="39"/>
      <c r="G70" s="39"/>
      <c r="H70" s="40"/>
      <c r="I70" s="80"/>
      <c r="J70" s="16">
        <f t="shared" ref="J70:V70" si="40">J48-J59</f>
        <v>3160</v>
      </c>
      <c r="K70" s="16">
        <f t="shared" si="40"/>
        <v>3160</v>
      </c>
      <c r="L70" s="16">
        <f t="shared" si="40"/>
        <v>3160</v>
      </c>
      <c r="M70" s="16">
        <f t="shared" si="40"/>
        <v>3160</v>
      </c>
      <c r="N70" s="16">
        <f t="shared" si="40"/>
        <v>3160</v>
      </c>
      <c r="O70" s="16">
        <f t="shared" si="40"/>
        <v>3160</v>
      </c>
      <c r="P70" s="16">
        <f t="shared" si="40"/>
        <v>3160</v>
      </c>
      <c r="Q70" s="16">
        <f t="shared" si="40"/>
        <v>3160</v>
      </c>
      <c r="R70" s="16">
        <f t="shared" si="40"/>
        <v>3160</v>
      </c>
      <c r="S70" s="16">
        <f t="shared" si="40"/>
        <v>3160</v>
      </c>
      <c r="T70" s="16">
        <f t="shared" si="40"/>
        <v>3160</v>
      </c>
      <c r="U70" s="16">
        <f t="shared" si="40"/>
        <v>3160</v>
      </c>
      <c r="V70" s="17">
        <f t="shared" si="40"/>
        <v>3160</v>
      </c>
      <c r="X70" s="67"/>
      <c r="Y70" s="67"/>
      <c r="Z70" s="67"/>
    </row>
    <row r="71" spans="4:26" s="57" customFormat="1" ht="14.1" customHeight="1" x14ac:dyDescent="0.3">
      <c r="D71" s="45" t="s">
        <v>52</v>
      </c>
      <c r="E71" s="31" t="s">
        <v>51</v>
      </c>
      <c r="F71" s="39"/>
      <c r="G71" s="39"/>
      <c r="H71" s="40"/>
      <c r="I71" s="80"/>
      <c r="J71" s="16">
        <f t="shared" ref="J71:V71" si="41">J49-J60</f>
        <v>3160</v>
      </c>
      <c r="K71" s="16">
        <f t="shared" si="41"/>
        <v>3160</v>
      </c>
      <c r="L71" s="16">
        <f t="shared" si="41"/>
        <v>3160</v>
      </c>
      <c r="M71" s="16">
        <f t="shared" si="41"/>
        <v>3160</v>
      </c>
      <c r="N71" s="16">
        <f t="shared" si="41"/>
        <v>3160</v>
      </c>
      <c r="O71" s="16">
        <f t="shared" si="41"/>
        <v>3160</v>
      </c>
      <c r="P71" s="16">
        <f t="shared" si="41"/>
        <v>3160</v>
      </c>
      <c r="Q71" s="16">
        <f t="shared" si="41"/>
        <v>3160</v>
      </c>
      <c r="R71" s="16">
        <f t="shared" si="41"/>
        <v>3160</v>
      </c>
      <c r="S71" s="16">
        <f t="shared" si="41"/>
        <v>3160</v>
      </c>
      <c r="T71" s="16">
        <f t="shared" si="41"/>
        <v>3160</v>
      </c>
      <c r="U71" s="16">
        <f t="shared" si="41"/>
        <v>3160</v>
      </c>
      <c r="V71" s="17">
        <f t="shared" si="41"/>
        <v>3160</v>
      </c>
      <c r="X71" s="67"/>
      <c r="Y71" s="67"/>
      <c r="Z71" s="67"/>
    </row>
    <row r="72" spans="4:26" s="57" customFormat="1" ht="14.1" customHeight="1" x14ac:dyDescent="0.3">
      <c r="D72" s="45" t="s">
        <v>48</v>
      </c>
      <c r="E72" s="31" t="s">
        <v>25</v>
      </c>
      <c r="F72" s="39"/>
      <c r="G72" s="39"/>
      <c r="H72" s="40"/>
      <c r="I72" s="80"/>
      <c r="J72" s="16">
        <f t="shared" ref="J72:V72" si="42">J50-J61</f>
        <v>565.19899999999996</v>
      </c>
      <c r="K72" s="16">
        <f t="shared" si="42"/>
        <v>565.19899999999996</v>
      </c>
      <c r="L72" s="16">
        <f t="shared" si="42"/>
        <v>565.19899999999996</v>
      </c>
      <c r="M72" s="16">
        <f t="shared" si="42"/>
        <v>565.19899999999996</v>
      </c>
      <c r="N72" s="16">
        <f t="shared" si="42"/>
        <v>565.19899999999996</v>
      </c>
      <c r="O72" s="16">
        <f t="shared" si="42"/>
        <v>565.19899999999996</v>
      </c>
      <c r="P72" s="16">
        <f t="shared" si="42"/>
        <v>565.19899999999996</v>
      </c>
      <c r="Q72" s="16">
        <f t="shared" si="42"/>
        <v>565.19899999999996</v>
      </c>
      <c r="R72" s="16">
        <f t="shared" si="42"/>
        <v>565.19899999999996</v>
      </c>
      <c r="S72" s="16">
        <f t="shared" si="42"/>
        <v>565.19899999999996</v>
      </c>
      <c r="T72" s="16">
        <f t="shared" si="42"/>
        <v>565.19899999999996</v>
      </c>
      <c r="U72" s="16">
        <f t="shared" si="42"/>
        <v>565.19899999999996</v>
      </c>
      <c r="V72" s="17">
        <f t="shared" si="42"/>
        <v>-3153.2154736842103</v>
      </c>
      <c r="X72" s="67"/>
      <c r="Y72" s="67"/>
      <c r="Z72" s="67"/>
    </row>
    <row r="73" spans="4:26" s="57" customFormat="1" ht="14.1" customHeight="1" x14ac:dyDescent="0.3">
      <c r="D73" s="45" t="s">
        <v>49</v>
      </c>
      <c r="E73" s="31" t="s">
        <v>25</v>
      </c>
      <c r="F73" s="39"/>
      <c r="G73" s="39"/>
      <c r="H73" s="40"/>
      <c r="I73" s="80"/>
      <c r="J73" s="16">
        <f t="shared" ref="J73:V73" si="43">J51-J62</f>
        <v>1129.808</v>
      </c>
      <c r="K73" s="16">
        <f t="shared" si="43"/>
        <v>1129.808</v>
      </c>
      <c r="L73" s="16">
        <f t="shared" si="43"/>
        <v>1129.808</v>
      </c>
      <c r="M73" s="16">
        <f t="shared" si="43"/>
        <v>1129.808</v>
      </c>
      <c r="N73" s="16">
        <f t="shared" si="43"/>
        <v>1129.808</v>
      </c>
      <c r="O73" s="16">
        <f t="shared" si="43"/>
        <v>1129.808</v>
      </c>
      <c r="P73" s="16">
        <f t="shared" si="43"/>
        <v>1129.808</v>
      </c>
      <c r="Q73" s="16">
        <f t="shared" si="43"/>
        <v>1129.808</v>
      </c>
      <c r="R73" s="16">
        <f t="shared" si="43"/>
        <v>1129.808</v>
      </c>
      <c r="S73" s="16">
        <f t="shared" si="43"/>
        <v>1129.808</v>
      </c>
      <c r="T73" s="16">
        <f t="shared" si="43"/>
        <v>1129.808</v>
      </c>
      <c r="U73" s="16">
        <f t="shared" si="43"/>
        <v>1129.808</v>
      </c>
      <c r="V73" s="17">
        <f t="shared" si="43"/>
        <v>-5975.9026918238997</v>
      </c>
      <c r="X73" s="60"/>
      <c r="Y73" s="60"/>
      <c r="Z73" s="60"/>
    </row>
    <row r="74" spans="4:26" s="57" customFormat="1" ht="14.1" customHeight="1" x14ac:dyDescent="0.3">
      <c r="D74" s="45" t="s">
        <v>50</v>
      </c>
      <c r="E74" s="31" t="s">
        <v>25</v>
      </c>
      <c r="F74" s="39"/>
      <c r="G74" s="39"/>
      <c r="H74" s="40"/>
      <c r="I74" s="80"/>
      <c r="J74" s="16">
        <f t="shared" ref="J74:V74" si="44">J52-J63</f>
        <v>145.30500000000001</v>
      </c>
      <c r="K74" s="16">
        <f t="shared" si="44"/>
        <v>145.30500000000001</v>
      </c>
      <c r="L74" s="16">
        <f t="shared" si="44"/>
        <v>145.30500000000001</v>
      </c>
      <c r="M74" s="16">
        <f t="shared" si="44"/>
        <v>145.30500000000001</v>
      </c>
      <c r="N74" s="16">
        <f t="shared" si="44"/>
        <v>145.30500000000001</v>
      </c>
      <c r="O74" s="16">
        <f t="shared" si="44"/>
        <v>145.30500000000001</v>
      </c>
      <c r="P74" s="16">
        <f t="shared" si="44"/>
        <v>145.30500000000001</v>
      </c>
      <c r="Q74" s="16">
        <f t="shared" si="44"/>
        <v>145.30500000000001</v>
      </c>
      <c r="R74" s="16">
        <f t="shared" si="44"/>
        <v>145.30500000000001</v>
      </c>
      <c r="S74" s="16">
        <f t="shared" si="44"/>
        <v>145.30500000000001</v>
      </c>
      <c r="T74" s="16">
        <f t="shared" si="44"/>
        <v>145.30500000000001</v>
      </c>
      <c r="U74" s="16">
        <f t="shared" si="44"/>
        <v>145.30500000000001</v>
      </c>
      <c r="V74" s="17">
        <f t="shared" si="44"/>
        <v>145.30500000000001</v>
      </c>
      <c r="X74" s="60"/>
      <c r="Y74" s="60"/>
      <c r="Z74" s="60"/>
    </row>
    <row r="75" spans="4:26" s="57" customFormat="1" ht="14.1" customHeight="1" x14ac:dyDescent="0.3">
      <c r="D75" s="45" t="s">
        <v>52</v>
      </c>
      <c r="E75" s="31" t="s">
        <v>25</v>
      </c>
      <c r="F75" s="39"/>
      <c r="G75" s="39"/>
      <c r="H75" s="39"/>
      <c r="I75" s="80"/>
      <c r="J75" s="16">
        <f t="shared" ref="J75:V75" si="45">J53-J64</f>
        <v>137.88999999999999</v>
      </c>
      <c r="K75" s="16">
        <f t="shared" si="45"/>
        <v>137.88999999999999</v>
      </c>
      <c r="L75" s="16">
        <f t="shared" si="45"/>
        <v>137.88999999999999</v>
      </c>
      <c r="M75" s="16">
        <f t="shared" si="45"/>
        <v>137.88999999999999</v>
      </c>
      <c r="N75" s="16">
        <f t="shared" si="45"/>
        <v>137.88999999999999</v>
      </c>
      <c r="O75" s="16">
        <f t="shared" si="45"/>
        <v>137.88999999999999</v>
      </c>
      <c r="P75" s="16">
        <f t="shared" si="45"/>
        <v>137.88999999999999</v>
      </c>
      <c r="Q75" s="16">
        <f t="shared" si="45"/>
        <v>137.88999999999999</v>
      </c>
      <c r="R75" s="16">
        <f t="shared" si="45"/>
        <v>137.88999999999999</v>
      </c>
      <c r="S75" s="16">
        <f t="shared" si="45"/>
        <v>137.88999999999999</v>
      </c>
      <c r="T75" s="16">
        <f t="shared" si="45"/>
        <v>137.88999999999999</v>
      </c>
      <c r="U75" s="16">
        <f t="shared" si="45"/>
        <v>137.88999999999999</v>
      </c>
      <c r="V75" s="17">
        <f t="shared" si="45"/>
        <v>137.88999999999999</v>
      </c>
      <c r="X75" s="60"/>
      <c r="Y75" s="60"/>
      <c r="Z75" s="60"/>
    </row>
    <row r="76" spans="4:26" s="57" customFormat="1" ht="14.1" customHeight="1" x14ac:dyDescent="0.3">
      <c r="D76" s="44" t="s">
        <v>26</v>
      </c>
      <c r="E76" s="32" t="s">
        <v>25</v>
      </c>
      <c r="F76" s="43"/>
      <c r="G76" s="43"/>
      <c r="H76" s="43"/>
      <c r="I76" s="44"/>
      <c r="J76" s="33">
        <f t="shared" ref="J76:V76" si="46">SUM(J72:J75)</f>
        <v>1978.2020000000002</v>
      </c>
      <c r="K76" s="33">
        <f t="shared" si="46"/>
        <v>1978.2020000000002</v>
      </c>
      <c r="L76" s="33">
        <f t="shared" si="46"/>
        <v>1978.2020000000002</v>
      </c>
      <c r="M76" s="33">
        <f t="shared" si="46"/>
        <v>1978.2020000000002</v>
      </c>
      <c r="N76" s="33">
        <f t="shared" si="46"/>
        <v>1978.2020000000002</v>
      </c>
      <c r="O76" s="33">
        <f t="shared" si="46"/>
        <v>1978.2020000000002</v>
      </c>
      <c r="P76" s="33">
        <f t="shared" si="46"/>
        <v>1978.2020000000002</v>
      </c>
      <c r="Q76" s="33">
        <f t="shared" si="46"/>
        <v>1978.2020000000002</v>
      </c>
      <c r="R76" s="33">
        <f t="shared" si="46"/>
        <v>1978.2020000000002</v>
      </c>
      <c r="S76" s="33">
        <f t="shared" si="46"/>
        <v>1978.2020000000002</v>
      </c>
      <c r="T76" s="33">
        <f t="shared" si="46"/>
        <v>1978.2020000000002</v>
      </c>
      <c r="U76" s="33">
        <f t="shared" si="46"/>
        <v>1978.2020000000002</v>
      </c>
      <c r="V76" s="19">
        <f t="shared" si="46"/>
        <v>-8845.9231655081094</v>
      </c>
      <c r="X76" s="60"/>
      <c r="Y76" s="60"/>
      <c r="Z76" s="60"/>
    </row>
    <row r="78" spans="4:26" ht="13.05" customHeight="1" x14ac:dyDescent="0.3">
      <c r="D78" s="92" t="s">
        <v>58</v>
      </c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4"/>
    </row>
    <row r="79" spans="4:26" ht="13.05" customHeight="1" x14ac:dyDescent="0.3">
      <c r="D79" s="95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7"/>
    </row>
    <row r="80" spans="4:26" s="61" customFormat="1" ht="14.1" customHeight="1" x14ac:dyDescent="0.3">
      <c r="D80" s="68" t="s">
        <v>39</v>
      </c>
      <c r="E80" s="62">
        <v>12</v>
      </c>
      <c r="F80" s="63"/>
      <c r="G80" s="63"/>
      <c r="H80" s="64" t="s">
        <v>40</v>
      </c>
      <c r="I80" s="64" t="s">
        <v>41</v>
      </c>
      <c r="J80" s="64">
        <f>J43</f>
        <v>2024</v>
      </c>
      <c r="K80" s="64">
        <f t="shared" ref="K80:U80" si="47">K43</f>
        <v>2025</v>
      </c>
      <c r="L80" s="64">
        <f t="shared" si="47"/>
        <v>2026</v>
      </c>
      <c r="M80" s="64">
        <f t="shared" si="47"/>
        <v>2027</v>
      </c>
      <c r="N80" s="64">
        <f t="shared" si="47"/>
        <v>2028</v>
      </c>
      <c r="O80" s="64">
        <f t="shared" si="47"/>
        <v>2029</v>
      </c>
      <c r="P80" s="64">
        <f t="shared" si="47"/>
        <v>2030</v>
      </c>
      <c r="Q80" s="64">
        <f t="shared" si="47"/>
        <v>2031</v>
      </c>
      <c r="R80" s="64">
        <f t="shared" si="47"/>
        <v>2032</v>
      </c>
      <c r="S80" s="64">
        <f t="shared" si="47"/>
        <v>2033</v>
      </c>
      <c r="T80" s="64">
        <f t="shared" si="47"/>
        <v>2034</v>
      </c>
      <c r="U80" s="64">
        <f t="shared" si="47"/>
        <v>2035</v>
      </c>
      <c r="V80" s="64">
        <v>2034</v>
      </c>
    </row>
    <row r="81" spans="4:26" ht="26.1" customHeight="1" x14ac:dyDescent="0.3">
      <c r="D81" s="98" t="s">
        <v>42</v>
      </c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</row>
    <row r="82" spans="4:26" s="57" customFormat="1" ht="14.1" customHeight="1" x14ac:dyDescent="0.3">
      <c r="D82" s="31" t="s">
        <v>43</v>
      </c>
      <c r="E82" s="31" t="s">
        <v>44</v>
      </c>
      <c r="F82" s="38"/>
      <c r="G82" s="38"/>
      <c r="H82" s="37"/>
      <c r="I82" s="82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4"/>
      <c r="X82" s="91" t="s">
        <v>45</v>
      </c>
      <c r="Y82" s="91" t="s">
        <v>46</v>
      </c>
      <c r="Z82" s="91" t="s">
        <v>47</v>
      </c>
    </row>
    <row r="83" spans="4:26" s="57" customFormat="1" ht="14.1" customHeight="1" x14ac:dyDescent="0.3">
      <c r="D83" s="45" t="s">
        <v>48</v>
      </c>
      <c r="E83" s="31" t="s">
        <v>21</v>
      </c>
      <c r="F83" s="39"/>
      <c r="G83" s="39"/>
      <c r="H83" s="40"/>
      <c r="I83" s="22">
        <v>97.4</v>
      </c>
      <c r="J83" s="16">
        <f>I83</f>
        <v>97.4</v>
      </c>
      <c r="K83" s="16">
        <f t="shared" ref="K83:K90" si="48">J83</f>
        <v>97.4</v>
      </c>
      <c r="L83" s="16">
        <f t="shared" ref="L83:L90" si="49">K83</f>
        <v>97.4</v>
      </c>
      <c r="M83" s="16">
        <f t="shared" ref="M83:M90" si="50">L83</f>
        <v>97.4</v>
      </c>
      <c r="N83" s="16">
        <f t="shared" ref="N83:N90" si="51">M83</f>
        <v>97.4</v>
      </c>
      <c r="O83" s="16">
        <f t="shared" ref="O83:O90" si="52">N83</f>
        <v>97.4</v>
      </c>
      <c r="P83" s="16">
        <f t="shared" ref="P83:P90" si="53">O83</f>
        <v>97.4</v>
      </c>
      <c r="Q83" s="16">
        <f t="shared" ref="Q83:Q90" si="54">P83</f>
        <v>97.4</v>
      </c>
      <c r="R83" s="16">
        <f t="shared" ref="R83:R90" si="55">Q83</f>
        <v>97.4</v>
      </c>
      <c r="S83" s="16">
        <f t="shared" ref="S83:S90" si="56">R83</f>
        <v>97.4</v>
      </c>
      <c r="T83" s="16">
        <f t="shared" ref="T83:T90" si="57">S83</f>
        <v>97.4</v>
      </c>
      <c r="U83" s="16">
        <f t="shared" ref="U83:U90" si="58">T83</f>
        <v>97.4</v>
      </c>
      <c r="V83" s="17">
        <f t="shared" ref="V83:V90" si="59">U83</f>
        <v>97.4</v>
      </c>
      <c r="X83" s="91"/>
      <c r="Y83" s="91"/>
      <c r="Z83" s="91"/>
    </row>
    <row r="84" spans="4:26" s="57" customFormat="1" ht="14.1" customHeight="1" x14ac:dyDescent="0.3">
      <c r="D84" s="45" t="s">
        <v>49</v>
      </c>
      <c r="E84" s="31" t="s">
        <v>21</v>
      </c>
      <c r="F84" s="39"/>
      <c r="G84" s="39"/>
      <c r="H84" s="40"/>
      <c r="I84" s="22">
        <v>541.29999999999995</v>
      </c>
      <c r="J84" s="16">
        <f t="shared" ref="J84:J90" si="60">I84</f>
        <v>541.29999999999995</v>
      </c>
      <c r="K84" s="16">
        <f t="shared" si="48"/>
        <v>541.29999999999995</v>
      </c>
      <c r="L84" s="16">
        <f t="shared" si="49"/>
        <v>541.29999999999995</v>
      </c>
      <c r="M84" s="16">
        <f t="shared" si="50"/>
        <v>541.29999999999995</v>
      </c>
      <c r="N84" s="16">
        <f t="shared" si="51"/>
        <v>541.29999999999995</v>
      </c>
      <c r="O84" s="16">
        <f t="shared" si="52"/>
        <v>541.29999999999995</v>
      </c>
      <c r="P84" s="16">
        <f t="shared" si="53"/>
        <v>541.29999999999995</v>
      </c>
      <c r="Q84" s="16">
        <f t="shared" si="54"/>
        <v>541.29999999999995</v>
      </c>
      <c r="R84" s="16">
        <f t="shared" si="55"/>
        <v>541.29999999999995</v>
      </c>
      <c r="S84" s="16">
        <f t="shared" si="56"/>
        <v>541.29999999999995</v>
      </c>
      <c r="T84" s="16">
        <f t="shared" si="57"/>
        <v>541.29999999999995</v>
      </c>
      <c r="U84" s="16">
        <f t="shared" si="58"/>
        <v>541.29999999999995</v>
      </c>
      <c r="V84" s="17">
        <f t="shared" si="59"/>
        <v>541.29999999999995</v>
      </c>
      <c r="X84" s="58" t="s">
        <v>56</v>
      </c>
      <c r="Y84" s="59">
        <f>I87/I83</f>
        <v>4.5003696098562624</v>
      </c>
      <c r="Z84" s="59">
        <f>Y84*1.21</f>
        <v>5.4454472279260777</v>
      </c>
    </row>
    <row r="85" spans="4:26" s="57" customFormat="1" ht="14.1" customHeight="1" x14ac:dyDescent="0.3">
      <c r="D85" s="45" t="s">
        <v>50</v>
      </c>
      <c r="E85" s="31" t="s">
        <v>51</v>
      </c>
      <c r="F85" s="39"/>
      <c r="G85" s="39"/>
      <c r="H85" s="40"/>
      <c r="I85" s="22">
        <v>1764.3</v>
      </c>
      <c r="J85" s="16">
        <f t="shared" si="60"/>
        <v>1764.3</v>
      </c>
      <c r="K85" s="16">
        <f t="shared" si="48"/>
        <v>1764.3</v>
      </c>
      <c r="L85" s="16">
        <f t="shared" si="49"/>
        <v>1764.3</v>
      </c>
      <c r="M85" s="16">
        <f t="shared" si="50"/>
        <v>1764.3</v>
      </c>
      <c r="N85" s="16">
        <f t="shared" si="51"/>
        <v>1764.3</v>
      </c>
      <c r="O85" s="16">
        <f t="shared" si="52"/>
        <v>1764.3</v>
      </c>
      <c r="P85" s="16">
        <f t="shared" si="53"/>
        <v>1764.3</v>
      </c>
      <c r="Q85" s="16">
        <f t="shared" si="54"/>
        <v>1764.3</v>
      </c>
      <c r="R85" s="16">
        <f t="shared" si="55"/>
        <v>1764.3</v>
      </c>
      <c r="S85" s="16">
        <f t="shared" si="56"/>
        <v>1764.3</v>
      </c>
      <c r="T85" s="16">
        <f t="shared" si="57"/>
        <v>1764.3</v>
      </c>
      <c r="U85" s="16">
        <f t="shared" si="58"/>
        <v>1764.3</v>
      </c>
      <c r="V85" s="17">
        <f t="shared" si="59"/>
        <v>1764.3</v>
      </c>
      <c r="X85" s="58" t="s">
        <v>57</v>
      </c>
      <c r="Y85" s="59">
        <f t="shared" ref="Y85:Y87" si="61">I88/I84</f>
        <v>1.9120266026233144</v>
      </c>
      <c r="Z85" s="59">
        <f>Y85*1.1</f>
        <v>2.1032292628856459</v>
      </c>
    </row>
    <row r="86" spans="4:26" s="57" customFormat="1" ht="14.1" customHeight="1" x14ac:dyDescent="0.3">
      <c r="D86" s="45" t="s">
        <v>52</v>
      </c>
      <c r="E86" s="31" t="s">
        <v>51</v>
      </c>
      <c r="F86" s="39"/>
      <c r="G86" s="39"/>
      <c r="H86" s="40"/>
      <c r="I86" s="22">
        <v>1764.3</v>
      </c>
      <c r="J86" s="16">
        <f t="shared" si="60"/>
        <v>1764.3</v>
      </c>
      <c r="K86" s="16">
        <f t="shared" si="48"/>
        <v>1764.3</v>
      </c>
      <c r="L86" s="16">
        <f t="shared" si="49"/>
        <v>1764.3</v>
      </c>
      <c r="M86" s="16">
        <f t="shared" si="50"/>
        <v>1764.3</v>
      </c>
      <c r="N86" s="16">
        <f t="shared" si="51"/>
        <v>1764.3</v>
      </c>
      <c r="O86" s="16">
        <f t="shared" si="52"/>
        <v>1764.3</v>
      </c>
      <c r="P86" s="16">
        <f t="shared" si="53"/>
        <v>1764.3</v>
      </c>
      <c r="Q86" s="16">
        <f t="shared" si="54"/>
        <v>1764.3</v>
      </c>
      <c r="R86" s="16">
        <f t="shared" si="55"/>
        <v>1764.3</v>
      </c>
      <c r="S86" s="16">
        <f t="shared" si="56"/>
        <v>1764.3</v>
      </c>
      <c r="T86" s="16">
        <f t="shared" si="57"/>
        <v>1764.3</v>
      </c>
      <c r="U86" s="16">
        <f t="shared" si="58"/>
        <v>1764.3</v>
      </c>
      <c r="V86" s="17">
        <f t="shared" si="59"/>
        <v>1764.3</v>
      </c>
      <c r="X86" s="58" t="s">
        <v>102</v>
      </c>
      <c r="Y86" s="59">
        <f t="shared" si="61"/>
        <v>4.5930397324718021E-2</v>
      </c>
      <c r="Z86" s="59">
        <f>Y86*1.1</f>
        <v>5.0523437057189827E-2</v>
      </c>
    </row>
    <row r="87" spans="4:26" s="57" customFormat="1" ht="14.1" customHeight="1" x14ac:dyDescent="0.3">
      <c r="D87" s="45" t="s">
        <v>48</v>
      </c>
      <c r="E87" s="31" t="s">
        <v>25</v>
      </c>
      <c r="F87" s="39"/>
      <c r="G87" s="39"/>
      <c r="H87" s="40"/>
      <c r="I87" s="22">
        <v>438.33600000000001</v>
      </c>
      <c r="J87" s="16">
        <f t="shared" si="60"/>
        <v>438.33600000000001</v>
      </c>
      <c r="K87" s="16">
        <f t="shared" si="48"/>
        <v>438.33600000000001</v>
      </c>
      <c r="L87" s="16">
        <f t="shared" si="49"/>
        <v>438.33600000000001</v>
      </c>
      <c r="M87" s="16">
        <f t="shared" si="50"/>
        <v>438.33600000000001</v>
      </c>
      <c r="N87" s="16">
        <f t="shared" si="51"/>
        <v>438.33600000000001</v>
      </c>
      <c r="O87" s="16">
        <f t="shared" si="52"/>
        <v>438.33600000000001</v>
      </c>
      <c r="P87" s="16">
        <f t="shared" si="53"/>
        <v>438.33600000000001</v>
      </c>
      <c r="Q87" s="16">
        <f t="shared" si="54"/>
        <v>438.33600000000001</v>
      </c>
      <c r="R87" s="16">
        <f t="shared" si="55"/>
        <v>438.33600000000001</v>
      </c>
      <c r="S87" s="16">
        <f t="shared" si="56"/>
        <v>438.33600000000001</v>
      </c>
      <c r="T87" s="16">
        <f t="shared" si="57"/>
        <v>438.33600000000001</v>
      </c>
      <c r="U87" s="16">
        <f t="shared" si="58"/>
        <v>438.33600000000001</v>
      </c>
      <c r="V87" s="17">
        <f t="shared" si="59"/>
        <v>438.33600000000001</v>
      </c>
      <c r="X87" s="58" t="s">
        <v>103</v>
      </c>
      <c r="Y87" s="59">
        <f t="shared" si="61"/>
        <v>4.3598027546335662E-2</v>
      </c>
      <c r="Z87" s="59">
        <f>Y87*1.1</f>
        <v>4.7957830300969229E-2</v>
      </c>
    </row>
    <row r="88" spans="4:26" s="57" customFormat="1" ht="14.1" customHeight="1" x14ac:dyDescent="0.3">
      <c r="D88" s="45" t="s">
        <v>49</v>
      </c>
      <c r="E88" s="31" t="s">
        <v>25</v>
      </c>
      <c r="F88" s="39"/>
      <c r="G88" s="39"/>
      <c r="H88" s="40"/>
      <c r="I88" s="22">
        <v>1034.98</v>
      </c>
      <c r="J88" s="16">
        <f t="shared" si="60"/>
        <v>1034.98</v>
      </c>
      <c r="K88" s="16">
        <f t="shared" si="48"/>
        <v>1034.98</v>
      </c>
      <c r="L88" s="16">
        <f t="shared" si="49"/>
        <v>1034.98</v>
      </c>
      <c r="M88" s="16">
        <f t="shared" si="50"/>
        <v>1034.98</v>
      </c>
      <c r="N88" s="16">
        <f t="shared" si="51"/>
        <v>1034.98</v>
      </c>
      <c r="O88" s="16">
        <f t="shared" si="52"/>
        <v>1034.98</v>
      </c>
      <c r="P88" s="16">
        <f t="shared" si="53"/>
        <v>1034.98</v>
      </c>
      <c r="Q88" s="16">
        <f t="shared" si="54"/>
        <v>1034.98</v>
      </c>
      <c r="R88" s="16">
        <f t="shared" si="55"/>
        <v>1034.98</v>
      </c>
      <c r="S88" s="16">
        <f t="shared" si="56"/>
        <v>1034.98</v>
      </c>
      <c r="T88" s="16">
        <f t="shared" si="57"/>
        <v>1034.98</v>
      </c>
      <c r="U88" s="16">
        <f t="shared" si="58"/>
        <v>1034.98</v>
      </c>
      <c r="V88" s="17">
        <f t="shared" si="59"/>
        <v>1034.98</v>
      </c>
      <c r="X88" s="60"/>
      <c r="Y88" s="60"/>
      <c r="Z88" s="60"/>
    </row>
    <row r="89" spans="4:26" s="57" customFormat="1" ht="14.1" customHeight="1" x14ac:dyDescent="0.3">
      <c r="D89" s="45" t="s">
        <v>50</v>
      </c>
      <c r="E89" s="31" t="s">
        <v>25</v>
      </c>
      <c r="F89" s="39"/>
      <c r="G89" s="39"/>
      <c r="H89" s="40"/>
      <c r="I89" s="22">
        <v>81.034999999999997</v>
      </c>
      <c r="J89" s="16">
        <f t="shared" si="60"/>
        <v>81.034999999999997</v>
      </c>
      <c r="K89" s="16">
        <f t="shared" si="48"/>
        <v>81.034999999999997</v>
      </c>
      <c r="L89" s="16">
        <f t="shared" si="49"/>
        <v>81.034999999999997</v>
      </c>
      <c r="M89" s="16">
        <f t="shared" si="50"/>
        <v>81.034999999999997</v>
      </c>
      <c r="N89" s="16">
        <f t="shared" si="51"/>
        <v>81.034999999999997</v>
      </c>
      <c r="O89" s="16">
        <f t="shared" si="52"/>
        <v>81.034999999999997</v>
      </c>
      <c r="P89" s="16">
        <f t="shared" si="53"/>
        <v>81.034999999999997</v>
      </c>
      <c r="Q89" s="16">
        <f t="shared" si="54"/>
        <v>81.034999999999997</v>
      </c>
      <c r="R89" s="16">
        <f t="shared" si="55"/>
        <v>81.034999999999997</v>
      </c>
      <c r="S89" s="16">
        <f t="shared" si="56"/>
        <v>81.034999999999997</v>
      </c>
      <c r="T89" s="16">
        <f t="shared" si="57"/>
        <v>81.034999999999997</v>
      </c>
      <c r="U89" s="16">
        <f t="shared" si="58"/>
        <v>81.034999999999997</v>
      </c>
      <c r="V89" s="17">
        <f t="shared" si="59"/>
        <v>81.034999999999997</v>
      </c>
      <c r="X89" s="60"/>
      <c r="Y89" s="60"/>
      <c r="Z89" s="60"/>
    </row>
    <row r="90" spans="4:26" s="57" customFormat="1" ht="14.1" customHeight="1" x14ac:dyDescent="0.3">
      <c r="D90" s="45" t="s">
        <v>52</v>
      </c>
      <c r="E90" s="31" t="s">
        <v>25</v>
      </c>
      <c r="F90" s="39"/>
      <c r="G90" s="39"/>
      <c r="H90" s="39"/>
      <c r="I90" s="22">
        <v>76.92</v>
      </c>
      <c r="J90" s="16">
        <f t="shared" si="60"/>
        <v>76.92</v>
      </c>
      <c r="K90" s="16">
        <f t="shared" si="48"/>
        <v>76.92</v>
      </c>
      <c r="L90" s="16">
        <f t="shared" si="49"/>
        <v>76.92</v>
      </c>
      <c r="M90" s="16">
        <f t="shared" si="50"/>
        <v>76.92</v>
      </c>
      <c r="N90" s="16">
        <f t="shared" si="51"/>
        <v>76.92</v>
      </c>
      <c r="O90" s="16">
        <f t="shared" si="52"/>
        <v>76.92</v>
      </c>
      <c r="P90" s="16">
        <f t="shared" si="53"/>
        <v>76.92</v>
      </c>
      <c r="Q90" s="16">
        <f t="shared" si="54"/>
        <v>76.92</v>
      </c>
      <c r="R90" s="16">
        <f t="shared" si="55"/>
        <v>76.92</v>
      </c>
      <c r="S90" s="16">
        <f t="shared" si="56"/>
        <v>76.92</v>
      </c>
      <c r="T90" s="16">
        <f t="shared" si="57"/>
        <v>76.92</v>
      </c>
      <c r="U90" s="16">
        <f t="shared" si="58"/>
        <v>76.92</v>
      </c>
      <c r="V90" s="17">
        <f t="shared" si="59"/>
        <v>76.92</v>
      </c>
      <c r="X90" s="60"/>
      <c r="Y90" s="60"/>
      <c r="Z90" s="60"/>
    </row>
    <row r="91" spans="4:26" s="57" customFormat="1" ht="14.1" customHeight="1" x14ac:dyDescent="0.3">
      <c r="D91" s="44" t="s">
        <v>26</v>
      </c>
      <c r="E91" s="32" t="s">
        <v>25</v>
      </c>
      <c r="F91" s="43"/>
      <c r="G91" s="43"/>
      <c r="H91" s="43"/>
      <c r="I91" s="32"/>
      <c r="J91" s="33">
        <f t="shared" ref="J91:V91" si="62">SUM(J87:J90)</f>
        <v>1631.2710000000002</v>
      </c>
      <c r="K91" s="33">
        <f t="shared" si="62"/>
        <v>1631.2710000000002</v>
      </c>
      <c r="L91" s="33">
        <f t="shared" si="62"/>
        <v>1631.2710000000002</v>
      </c>
      <c r="M91" s="33">
        <f t="shared" si="62"/>
        <v>1631.2710000000002</v>
      </c>
      <c r="N91" s="33">
        <f t="shared" si="62"/>
        <v>1631.2710000000002</v>
      </c>
      <c r="O91" s="33">
        <f t="shared" si="62"/>
        <v>1631.2710000000002</v>
      </c>
      <c r="P91" s="33">
        <f t="shared" si="62"/>
        <v>1631.2710000000002</v>
      </c>
      <c r="Q91" s="33">
        <f t="shared" si="62"/>
        <v>1631.2710000000002</v>
      </c>
      <c r="R91" s="33">
        <f t="shared" si="62"/>
        <v>1631.2710000000002</v>
      </c>
      <c r="S91" s="33">
        <f t="shared" si="62"/>
        <v>1631.2710000000002</v>
      </c>
      <c r="T91" s="33">
        <f t="shared" si="62"/>
        <v>1631.2710000000002</v>
      </c>
      <c r="U91" s="33">
        <f t="shared" si="62"/>
        <v>1631.2710000000002</v>
      </c>
      <c r="V91" s="19">
        <f t="shared" si="62"/>
        <v>1631.2710000000002</v>
      </c>
      <c r="X91" s="60"/>
      <c r="Y91" s="60"/>
      <c r="Z91" s="60"/>
    </row>
    <row r="92" spans="4:26" ht="26.1" customHeight="1" x14ac:dyDescent="0.3">
      <c r="D92" s="81" t="s">
        <v>53</v>
      </c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</row>
    <row r="93" spans="4:26" s="57" customFormat="1" ht="14.1" customHeight="1" x14ac:dyDescent="0.3">
      <c r="D93" s="31" t="s">
        <v>43</v>
      </c>
      <c r="E93" s="31" t="s">
        <v>44</v>
      </c>
      <c r="F93" s="38"/>
      <c r="G93" s="38"/>
      <c r="H93" s="37"/>
      <c r="I93" s="82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4"/>
      <c r="X93" s="60"/>
      <c r="Y93" s="60"/>
      <c r="Z93" s="60"/>
    </row>
    <row r="94" spans="4:26" s="57" customFormat="1" ht="14.1" customHeight="1" x14ac:dyDescent="0.3">
      <c r="D94" s="45" t="s">
        <v>48</v>
      </c>
      <c r="E94" s="31" t="s">
        <v>21</v>
      </c>
      <c r="F94" s="39"/>
      <c r="G94" s="39"/>
      <c r="H94" s="40"/>
      <c r="I94" s="79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21"/>
      <c r="X94" s="60"/>
      <c r="Y94" s="60"/>
      <c r="Z94" s="60"/>
    </row>
    <row r="95" spans="4:26" s="57" customFormat="1" ht="14.1" customHeight="1" x14ac:dyDescent="0.3">
      <c r="D95" s="45" t="s">
        <v>49</v>
      </c>
      <c r="E95" s="31" t="s">
        <v>21</v>
      </c>
      <c r="F95" s="39"/>
      <c r="G95" s="39"/>
      <c r="H95" s="40"/>
      <c r="I95" s="80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21"/>
      <c r="X95" s="60"/>
      <c r="Y95" s="60"/>
      <c r="Z95" s="60"/>
    </row>
    <row r="96" spans="4:26" s="57" customFormat="1" ht="14.1" customHeight="1" x14ac:dyDescent="0.3">
      <c r="D96" s="45" t="s">
        <v>50</v>
      </c>
      <c r="E96" s="31" t="s">
        <v>51</v>
      </c>
      <c r="F96" s="39"/>
      <c r="G96" s="39"/>
      <c r="H96" s="40"/>
      <c r="I96" s="80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21"/>
      <c r="X96" s="60"/>
      <c r="Y96" s="60"/>
      <c r="Z96" s="60"/>
    </row>
    <row r="97" spans="4:26" s="57" customFormat="1" ht="14.1" customHeight="1" x14ac:dyDescent="0.3">
      <c r="D97" s="45" t="s">
        <v>52</v>
      </c>
      <c r="E97" s="31" t="s">
        <v>51</v>
      </c>
      <c r="F97" s="39"/>
      <c r="G97" s="39"/>
      <c r="H97" s="40"/>
      <c r="I97" s="80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21"/>
      <c r="X97" s="60"/>
      <c r="Y97" s="60"/>
      <c r="Z97" s="60"/>
    </row>
    <row r="98" spans="4:26" s="57" customFormat="1" ht="14.1" customHeight="1" x14ac:dyDescent="0.3">
      <c r="D98" s="45" t="s">
        <v>48</v>
      </c>
      <c r="E98" s="31" t="s">
        <v>25</v>
      </c>
      <c r="F98" s="39"/>
      <c r="G98" s="39"/>
      <c r="H98" s="40"/>
      <c r="I98" s="80"/>
      <c r="J98" s="16">
        <f>J94*$Y84</f>
        <v>0</v>
      </c>
      <c r="K98" s="16">
        <f t="shared" ref="K98:U98" si="63">K94*$Y84</f>
        <v>0</v>
      </c>
      <c r="L98" s="16">
        <f t="shared" si="63"/>
        <v>0</v>
      </c>
      <c r="M98" s="16">
        <f t="shared" si="63"/>
        <v>0</v>
      </c>
      <c r="N98" s="16">
        <f t="shared" si="63"/>
        <v>0</v>
      </c>
      <c r="O98" s="16">
        <f t="shared" si="63"/>
        <v>0</v>
      </c>
      <c r="P98" s="16">
        <f t="shared" si="63"/>
        <v>0</v>
      </c>
      <c r="Q98" s="16">
        <f t="shared" si="63"/>
        <v>0</v>
      </c>
      <c r="R98" s="16">
        <f t="shared" si="63"/>
        <v>0</v>
      </c>
      <c r="S98" s="16">
        <f t="shared" si="63"/>
        <v>0</v>
      </c>
      <c r="T98" s="16">
        <f t="shared" si="63"/>
        <v>0</v>
      </c>
      <c r="U98" s="16">
        <f t="shared" si="63"/>
        <v>0</v>
      </c>
      <c r="V98" s="17">
        <f t="shared" ref="V98" si="64">V94*$Y84</f>
        <v>0</v>
      </c>
      <c r="X98" s="60"/>
      <c r="Y98" s="60"/>
      <c r="Z98" s="60"/>
    </row>
    <row r="99" spans="4:26" s="57" customFormat="1" ht="14.1" customHeight="1" x14ac:dyDescent="0.3">
      <c r="D99" s="45" t="s">
        <v>49</v>
      </c>
      <c r="E99" s="31" t="s">
        <v>25</v>
      </c>
      <c r="F99" s="39"/>
      <c r="G99" s="39"/>
      <c r="H99" s="40"/>
      <c r="I99" s="80"/>
      <c r="J99" s="16">
        <f t="shared" ref="J99:U101" si="65">J95*$Y85</f>
        <v>0</v>
      </c>
      <c r="K99" s="16">
        <f t="shared" si="65"/>
        <v>0</v>
      </c>
      <c r="L99" s="16">
        <f t="shared" si="65"/>
        <v>0</v>
      </c>
      <c r="M99" s="16">
        <f t="shared" si="65"/>
        <v>0</v>
      </c>
      <c r="N99" s="16">
        <f t="shared" si="65"/>
        <v>0</v>
      </c>
      <c r="O99" s="16">
        <f t="shared" si="65"/>
        <v>0</v>
      </c>
      <c r="P99" s="16">
        <f t="shared" si="65"/>
        <v>0</v>
      </c>
      <c r="Q99" s="16">
        <f t="shared" si="65"/>
        <v>0</v>
      </c>
      <c r="R99" s="16">
        <f t="shared" si="65"/>
        <v>0</v>
      </c>
      <c r="S99" s="16">
        <f t="shared" si="65"/>
        <v>0</v>
      </c>
      <c r="T99" s="16">
        <f t="shared" si="65"/>
        <v>0</v>
      </c>
      <c r="U99" s="16">
        <f t="shared" si="65"/>
        <v>0</v>
      </c>
      <c r="V99" s="17">
        <f t="shared" ref="V99" si="66">V95*$Y85</f>
        <v>0</v>
      </c>
      <c r="X99" s="60"/>
      <c r="Y99" s="60"/>
      <c r="Z99" s="60"/>
    </row>
    <row r="100" spans="4:26" s="57" customFormat="1" ht="14.1" customHeight="1" x14ac:dyDescent="0.3">
      <c r="D100" s="45" t="s">
        <v>50</v>
      </c>
      <c r="E100" s="31" t="s">
        <v>25</v>
      </c>
      <c r="F100" s="39"/>
      <c r="G100" s="39"/>
      <c r="H100" s="40"/>
      <c r="I100" s="80"/>
      <c r="J100" s="16">
        <f t="shared" si="65"/>
        <v>0</v>
      </c>
      <c r="K100" s="16">
        <f t="shared" si="65"/>
        <v>0</v>
      </c>
      <c r="L100" s="16">
        <f t="shared" si="65"/>
        <v>0</v>
      </c>
      <c r="M100" s="16">
        <f t="shared" si="65"/>
        <v>0</v>
      </c>
      <c r="N100" s="16">
        <f t="shared" si="65"/>
        <v>0</v>
      </c>
      <c r="O100" s="16">
        <f t="shared" si="65"/>
        <v>0</v>
      </c>
      <c r="P100" s="16">
        <f t="shared" si="65"/>
        <v>0</v>
      </c>
      <c r="Q100" s="16">
        <f t="shared" si="65"/>
        <v>0</v>
      </c>
      <c r="R100" s="16">
        <f t="shared" si="65"/>
        <v>0</v>
      </c>
      <c r="S100" s="16">
        <f t="shared" si="65"/>
        <v>0</v>
      </c>
      <c r="T100" s="16">
        <f t="shared" si="65"/>
        <v>0</v>
      </c>
      <c r="U100" s="16">
        <f t="shared" si="65"/>
        <v>0</v>
      </c>
      <c r="V100" s="17">
        <f t="shared" ref="V100" si="67">V96*$Y86</f>
        <v>0</v>
      </c>
      <c r="X100" s="60"/>
      <c r="Y100" s="60"/>
      <c r="Z100" s="60"/>
    </row>
    <row r="101" spans="4:26" s="57" customFormat="1" ht="14.1" customHeight="1" x14ac:dyDescent="0.3">
      <c r="D101" s="45" t="s">
        <v>52</v>
      </c>
      <c r="E101" s="31" t="s">
        <v>25</v>
      </c>
      <c r="F101" s="39"/>
      <c r="G101" s="39"/>
      <c r="H101" s="39"/>
      <c r="I101" s="80"/>
      <c r="J101" s="16">
        <f t="shared" si="65"/>
        <v>0</v>
      </c>
      <c r="K101" s="16">
        <f t="shared" si="65"/>
        <v>0</v>
      </c>
      <c r="L101" s="16">
        <f t="shared" si="65"/>
        <v>0</v>
      </c>
      <c r="M101" s="16">
        <f t="shared" si="65"/>
        <v>0</v>
      </c>
      <c r="N101" s="16">
        <f t="shared" si="65"/>
        <v>0</v>
      </c>
      <c r="O101" s="16">
        <f t="shared" si="65"/>
        <v>0</v>
      </c>
      <c r="P101" s="16">
        <f t="shared" si="65"/>
        <v>0</v>
      </c>
      <c r="Q101" s="16">
        <f t="shared" si="65"/>
        <v>0</v>
      </c>
      <c r="R101" s="16">
        <f t="shared" si="65"/>
        <v>0</v>
      </c>
      <c r="S101" s="16">
        <f t="shared" si="65"/>
        <v>0</v>
      </c>
      <c r="T101" s="16">
        <f t="shared" si="65"/>
        <v>0</v>
      </c>
      <c r="U101" s="16">
        <f t="shared" si="65"/>
        <v>0</v>
      </c>
      <c r="V101" s="17">
        <f t="shared" ref="V101" si="68">V97*$Y87</f>
        <v>0</v>
      </c>
      <c r="X101" s="60"/>
      <c r="Y101" s="60"/>
      <c r="Z101" s="60"/>
    </row>
    <row r="102" spans="4:26" s="57" customFormat="1" ht="14.1" customHeight="1" x14ac:dyDescent="0.3">
      <c r="D102" s="44" t="s">
        <v>26</v>
      </c>
      <c r="E102" s="32" t="s">
        <v>25</v>
      </c>
      <c r="F102" s="43"/>
      <c r="G102" s="43"/>
      <c r="H102" s="43"/>
      <c r="I102" s="44"/>
      <c r="J102" s="33">
        <f>SUM(J98:J101)</f>
        <v>0</v>
      </c>
      <c r="K102" s="33">
        <f>SUM(K98:K101)</f>
        <v>0</v>
      </c>
      <c r="L102" s="33">
        <f t="shared" ref="L102" si="69">SUM(L98:L101)</f>
        <v>0</v>
      </c>
      <c r="M102" s="33">
        <f t="shared" ref="M102" si="70">SUM(M98:M101)</f>
        <v>0</v>
      </c>
      <c r="N102" s="33">
        <f t="shared" ref="N102" si="71">SUM(N98:N101)</f>
        <v>0</v>
      </c>
      <c r="O102" s="33">
        <f t="shared" ref="O102" si="72">SUM(O98:O101)</f>
        <v>0</v>
      </c>
      <c r="P102" s="33">
        <f t="shared" ref="P102" si="73">SUM(P98:P101)</f>
        <v>0</v>
      </c>
      <c r="Q102" s="33">
        <f t="shared" ref="Q102" si="74">SUM(Q98:Q101)</f>
        <v>0</v>
      </c>
      <c r="R102" s="33">
        <f t="shared" ref="R102" si="75">SUM(R98:R101)</f>
        <v>0</v>
      </c>
      <c r="S102" s="33">
        <f t="shared" ref="S102" si="76">SUM(S98:S101)</f>
        <v>0</v>
      </c>
      <c r="T102" s="33">
        <f t="shared" ref="T102" si="77">SUM(T98:T101)</f>
        <v>0</v>
      </c>
      <c r="U102" s="33">
        <f t="shared" ref="U102" si="78">SUM(U98:U101)</f>
        <v>0</v>
      </c>
      <c r="V102" s="19">
        <f t="shared" ref="V102" si="79">SUM(V94:V101)</f>
        <v>0</v>
      </c>
      <c r="X102" s="60"/>
      <c r="Y102" s="60"/>
      <c r="Z102" s="60"/>
    </row>
    <row r="103" spans="4:26" ht="26.1" customHeight="1" x14ac:dyDescent="0.3">
      <c r="D103" s="81" t="s">
        <v>54</v>
      </c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</row>
    <row r="104" spans="4:26" s="57" customFormat="1" ht="14.1" customHeight="1" x14ac:dyDescent="0.3">
      <c r="D104" s="31" t="s">
        <v>43</v>
      </c>
      <c r="E104" s="31" t="s">
        <v>44</v>
      </c>
      <c r="F104" s="38"/>
      <c r="G104" s="38"/>
      <c r="H104" s="37"/>
      <c r="I104" s="82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4"/>
      <c r="X104" s="67"/>
      <c r="Y104" s="67"/>
      <c r="Z104" s="67"/>
    </row>
    <row r="105" spans="4:26" s="57" customFormat="1" ht="14.1" customHeight="1" x14ac:dyDescent="0.3">
      <c r="D105" s="45" t="s">
        <v>48</v>
      </c>
      <c r="E105" s="31" t="s">
        <v>21</v>
      </c>
      <c r="F105" s="39"/>
      <c r="G105" s="39"/>
      <c r="H105" s="40"/>
      <c r="I105" s="79"/>
      <c r="J105" s="16">
        <f t="shared" ref="J105:V105" si="80">J83-J94</f>
        <v>97.4</v>
      </c>
      <c r="K105" s="16">
        <f t="shared" si="80"/>
        <v>97.4</v>
      </c>
      <c r="L105" s="16">
        <f t="shared" si="80"/>
        <v>97.4</v>
      </c>
      <c r="M105" s="16">
        <f t="shared" si="80"/>
        <v>97.4</v>
      </c>
      <c r="N105" s="16">
        <f t="shared" si="80"/>
        <v>97.4</v>
      </c>
      <c r="O105" s="16">
        <f t="shared" si="80"/>
        <v>97.4</v>
      </c>
      <c r="P105" s="16">
        <f t="shared" si="80"/>
        <v>97.4</v>
      </c>
      <c r="Q105" s="16">
        <f t="shared" si="80"/>
        <v>97.4</v>
      </c>
      <c r="R105" s="16">
        <f t="shared" si="80"/>
        <v>97.4</v>
      </c>
      <c r="S105" s="16">
        <f t="shared" si="80"/>
        <v>97.4</v>
      </c>
      <c r="T105" s="16">
        <f t="shared" si="80"/>
        <v>97.4</v>
      </c>
      <c r="U105" s="16">
        <f t="shared" si="80"/>
        <v>97.4</v>
      </c>
      <c r="V105" s="17">
        <f t="shared" si="80"/>
        <v>97.4</v>
      </c>
      <c r="X105" s="67"/>
      <c r="Y105" s="67"/>
      <c r="Z105" s="67"/>
    </row>
    <row r="106" spans="4:26" s="57" customFormat="1" ht="14.1" customHeight="1" x14ac:dyDescent="0.3">
      <c r="D106" s="45" t="s">
        <v>49</v>
      </c>
      <c r="E106" s="31" t="s">
        <v>21</v>
      </c>
      <c r="F106" s="39"/>
      <c r="G106" s="39"/>
      <c r="H106" s="40"/>
      <c r="I106" s="80"/>
      <c r="J106" s="16">
        <f t="shared" ref="J106:V106" si="81">J84-J95</f>
        <v>541.29999999999995</v>
      </c>
      <c r="K106" s="16">
        <f t="shared" si="81"/>
        <v>541.29999999999995</v>
      </c>
      <c r="L106" s="16">
        <f t="shared" si="81"/>
        <v>541.29999999999995</v>
      </c>
      <c r="M106" s="16">
        <f t="shared" si="81"/>
        <v>541.29999999999995</v>
      </c>
      <c r="N106" s="16">
        <f t="shared" si="81"/>
        <v>541.29999999999995</v>
      </c>
      <c r="O106" s="16">
        <f t="shared" si="81"/>
        <v>541.29999999999995</v>
      </c>
      <c r="P106" s="16">
        <f t="shared" si="81"/>
        <v>541.29999999999995</v>
      </c>
      <c r="Q106" s="16">
        <f t="shared" si="81"/>
        <v>541.29999999999995</v>
      </c>
      <c r="R106" s="16">
        <f t="shared" si="81"/>
        <v>541.29999999999995</v>
      </c>
      <c r="S106" s="16">
        <f t="shared" si="81"/>
        <v>541.29999999999995</v>
      </c>
      <c r="T106" s="16">
        <f t="shared" si="81"/>
        <v>541.29999999999995</v>
      </c>
      <c r="U106" s="16">
        <f t="shared" si="81"/>
        <v>541.29999999999995</v>
      </c>
      <c r="V106" s="17">
        <f t="shared" si="81"/>
        <v>541.29999999999995</v>
      </c>
      <c r="X106" s="67"/>
      <c r="Y106" s="67"/>
      <c r="Z106" s="67"/>
    </row>
    <row r="107" spans="4:26" s="57" customFormat="1" ht="14.1" customHeight="1" x14ac:dyDescent="0.3">
      <c r="D107" s="45" t="s">
        <v>50</v>
      </c>
      <c r="E107" s="31" t="s">
        <v>51</v>
      </c>
      <c r="F107" s="39"/>
      <c r="G107" s="39"/>
      <c r="H107" s="40"/>
      <c r="I107" s="80"/>
      <c r="J107" s="16">
        <f t="shared" ref="J107:V107" si="82">J85-J96</f>
        <v>1764.3</v>
      </c>
      <c r="K107" s="16">
        <f t="shared" si="82"/>
        <v>1764.3</v>
      </c>
      <c r="L107" s="16">
        <f t="shared" si="82"/>
        <v>1764.3</v>
      </c>
      <c r="M107" s="16">
        <f t="shared" si="82"/>
        <v>1764.3</v>
      </c>
      <c r="N107" s="16">
        <f t="shared" si="82"/>
        <v>1764.3</v>
      </c>
      <c r="O107" s="16">
        <f t="shared" si="82"/>
        <v>1764.3</v>
      </c>
      <c r="P107" s="16">
        <f t="shared" si="82"/>
        <v>1764.3</v>
      </c>
      <c r="Q107" s="16">
        <f t="shared" si="82"/>
        <v>1764.3</v>
      </c>
      <c r="R107" s="16">
        <f t="shared" si="82"/>
        <v>1764.3</v>
      </c>
      <c r="S107" s="16">
        <f t="shared" si="82"/>
        <v>1764.3</v>
      </c>
      <c r="T107" s="16">
        <f t="shared" si="82"/>
        <v>1764.3</v>
      </c>
      <c r="U107" s="16">
        <f t="shared" si="82"/>
        <v>1764.3</v>
      </c>
      <c r="V107" s="17">
        <f t="shared" si="82"/>
        <v>1764.3</v>
      </c>
      <c r="X107" s="67"/>
      <c r="Y107" s="67"/>
      <c r="Z107" s="67"/>
    </row>
    <row r="108" spans="4:26" s="57" customFormat="1" ht="14.1" customHeight="1" x14ac:dyDescent="0.3">
      <c r="D108" s="45" t="s">
        <v>52</v>
      </c>
      <c r="E108" s="31" t="s">
        <v>51</v>
      </c>
      <c r="F108" s="39"/>
      <c r="G108" s="39"/>
      <c r="H108" s="40"/>
      <c r="I108" s="80"/>
      <c r="J108" s="16">
        <f t="shared" ref="J108:V108" si="83">J86-J97</f>
        <v>1764.3</v>
      </c>
      <c r="K108" s="16">
        <f t="shared" si="83"/>
        <v>1764.3</v>
      </c>
      <c r="L108" s="16">
        <f t="shared" si="83"/>
        <v>1764.3</v>
      </c>
      <c r="M108" s="16">
        <f t="shared" si="83"/>
        <v>1764.3</v>
      </c>
      <c r="N108" s="16">
        <f t="shared" si="83"/>
        <v>1764.3</v>
      </c>
      <c r="O108" s="16">
        <f t="shared" si="83"/>
        <v>1764.3</v>
      </c>
      <c r="P108" s="16">
        <f t="shared" si="83"/>
        <v>1764.3</v>
      </c>
      <c r="Q108" s="16">
        <f t="shared" si="83"/>
        <v>1764.3</v>
      </c>
      <c r="R108" s="16">
        <f t="shared" si="83"/>
        <v>1764.3</v>
      </c>
      <c r="S108" s="16">
        <f t="shared" si="83"/>
        <v>1764.3</v>
      </c>
      <c r="T108" s="16">
        <f t="shared" si="83"/>
        <v>1764.3</v>
      </c>
      <c r="U108" s="16">
        <f t="shared" si="83"/>
        <v>1764.3</v>
      </c>
      <c r="V108" s="17">
        <f t="shared" si="83"/>
        <v>1764.3</v>
      </c>
      <c r="X108" s="67"/>
      <c r="Y108" s="67"/>
      <c r="Z108" s="67"/>
    </row>
    <row r="109" spans="4:26" s="57" customFormat="1" ht="14.1" customHeight="1" x14ac:dyDescent="0.3">
      <c r="D109" s="45" t="s">
        <v>48</v>
      </c>
      <c r="E109" s="31" t="s">
        <v>25</v>
      </c>
      <c r="F109" s="39"/>
      <c r="G109" s="39"/>
      <c r="H109" s="40"/>
      <c r="I109" s="80"/>
      <c r="J109" s="16">
        <f t="shared" ref="J109:V109" si="84">J87-J98</f>
        <v>438.33600000000001</v>
      </c>
      <c r="K109" s="16">
        <f t="shared" si="84"/>
        <v>438.33600000000001</v>
      </c>
      <c r="L109" s="16">
        <f t="shared" si="84"/>
        <v>438.33600000000001</v>
      </c>
      <c r="M109" s="16">
        <f t="shared" si="84"/>
        <v>438.33600000000001</v>
      </c>
      <c r="N109" s="16">
        <f t="shared" si="84"/>
        <v>438.33600000000001</v>
      </c>
      <c r="O109" s="16">
        <f t="shared" si="84"/>
        <v>438.33600000000001</v>
      </c>
      <c r="P109" s="16">
        <f t="shared" si="84"/>
        <v>438.33600000000001</v>
      </c>
      <c r="Q109" s="16">
        <f t="shared" si="84"/>
        <v>438.33600000000001</v>
      </c>
      <c r="R109" s="16">
        <f t="shared" si="84"/>
        <v>438.33600000000001</v>
      </c>
      <c r="S109" s="16">
        <f t="shared" si="84"/>
        <v>438.33600000000001</v>
      </c>
      <c r="T109" s="16">
        <f t="shared" si="84"/>
        <v>438.33600000000001</v>
      </c>
      <c r="U109" s="16">
        <f t="shared" si="84"/>
        <v>438.33600000000001</v>
      </c>
      <c r="V109" s="17">
        <f t="shared" si="84"/>
        <v>438.33600000000001</v>
      </c>
      <c r="X109" s="67"/>
      <c r="Y109" s="67"/>
      <c r="Z109" s="67"/>
    </row>
    <row r="110" spans="4:26" s="57" customFormat="1" ht="14.1" customHeight="1" x14ac:dyDescent="0.3">
      <c r="D110" s="45" t="s">
        <v>49</v>
      </c>
      <c r="E110" s="31" t="s">
        <v>25</v>
      </c>
      <c r="F110" s="39"/>
      <c r="G110" s="39"/>
      <c r="H110" s="40"/>
      <c r="I110" s="80"/>
      <c r="J110" s="16">
        <f t="shared" ref="J110:V110" si="85">J88-J99</f>
        <v>1034.98</v>
      </c>
      <c r="K110" s="16">
        <f t="shared" si="85"/>
        <v>1034.98</v>
      </c>
      <c r="L110" s="16">
        <f t="shared" si="85"/>
        <v>1034.98</v>
      </c>
      <c r="M110" s="16">
        <f t="shared" si="85"/>
        <v>1034.98</v>
      </c>
      <c r="N110" s="16">
        <f t="shared" si="85"/>
        <v>1034.98</v>
      </c>
      <c r="O110" s="16">
        <f t="shared" si="85"/>
        <v>1034.98</v>
      </c>
      <c r="P110" s="16">
        <f t="shared" si="85"/>
        <v>1034.98</v>
      </c>
      <c r="Q110" s="16">
        <f t="shared" si="85"/>
        <v>1034.98</v>
      </c>
      <c r="R110" s="16">
        <f t="shared" si="85"/>
        <v>1034.98</v>
      </c>
      <c r="S110" s="16">
        <f t="shared" si="85"/>
        <v>1034.98</v>
      </c>
      <c r="T110" s="16">
        <f t="shared" si="85"/>
        <v>1034.98</v>
      </c>
      <c r="U110" s="16">
        <f t="shared" si="85"/>
        <v>1034.98</v>
      </c>
      <c r="V110" s="17">
        <f t="shared" si="85"/>
        <v>1034.98</v>
      </c>
      <c r="X110" s="60"/>
      <c r="Y110" s="60"/>
      <c r="Z110" s="60"/>
    </row>
    <row r="111" spans="4:26" s="57" customFormat="1" ht="14.1" customHeight="1" x14ac:dyDescent="0.3">
      <c r="D111" s="45" t="s">
        <v>50</v>
      </c>
      <c r="E111" s="31" t="s">
        <v>25</v>
      </c>
      <c r="F111" s="39"/>
      <c r="G111" s="39"/>
      <c r="H111" s="40"/>
      <c r="I111" s="80"/>
      <c r="J111" s="16">
        <f t="shared" ref="J111:V111" si="86">J89-J100</f>
        <v>81.034999999999997</v>
      </c>
      <c r="K111" s="16">
        <f t="shared" si="86"/>
        <v>81.034999999999997</v>
      </c>
      <c r="L111" s="16">
        <f t="shared" si="86"/>
        <v>81.034999999999997</v>
      </c>
      <c r="M111" s="16">
        <f t="shared" si="86"/>
        <v>81.034999999999997</v>
      </c>
      <c r="N111" s="16">
        <f t="shared" si="86"/>
        <v>81.034999999999997</v>
      </c>
      <c r="O111" s="16">
        <f t="shared" si="86"/>
        <v>81.034999999999997</v>
      </c>
      <c r="P111" s="16">
        <f t="shared" si="86"/>
        <v>81.034999999999997</v>
      </c>
      <c r="Q111" s="16">
        <f t="shared" si="86"/>
        <v>81.034999999999997</v>
      </c>
      <c r="R111" s="16">
        <f t="shared" si="86"/>
        <v>81.034999999999997</v>
      </c>
      <c r="S111" s="16">
        <f t="shared" si="86"/>
        <v>81.034999999999997</v>
      </c>
      <c r="T111" s="16">
        <f t="shared" si="86"/>
        <v>81.034999999999997</v>
      </c>
      <c r="U111" s="16">
        <f t="shared" si="86"/>
        <v>81.034999999999997</v>
      </c>
      <c r="V111" s="17">
        <f t="shared" si="86"/>
        <v>81.034999999999997</v>
      </c>
      <c r="X111" s="60"/>
      <c r="Y111" s="60"/>
      <c r="Z111" s="60"/>
    </row>
    <row r="112" spans="4:26" s="57" customFormat="1" ht="14.1" customHeight="1" x14ac:dyDescent="0.3">
      <c r="D112" s="45" t="s">
        <v>52</v>
      </c>
      <c r="E112" s="31" t="s">
        <v>25</v>
      </c>
      <c r="F112" s="39"/>
      <c r="G112" s="39"/>
      <c r="H112" s="39"/>
      <c r="I112" s="80"/>
      <c r="J112" s="16">
        <f t="shared" ref="J112:V112" si="87">J90-J101</f>
        <v>76.92</v>
      </c>
      <c r="K112" s="16">
        <f t="shared" si="87"/>
        <v>76.92</v>
      </c>
      <c r="L112" s="16">
        <f t="shared" si="87"/>
        <v>76.92</v>
      </c>
      <c r="M112" s="16">
        <f t="shared" si="87"/>
        <v>76.92</v>
      </c>
      <c r="N112" s="16">
        <f t="shared" si="87"/>
        <v>76.92</v>
      </c>
      <c r="O112" s="16">
        <f t="shared" si="87"/>
        <v>76.92</v>
      </c>
      <c r="P112" s="16">
        <f t="shared" si="87"/>
        <v>76.92</v>
      </c>
      <c r="Q112" s="16">
        <f t="shared" si="87"/>
        <v>76.92</v>
      </c>
      <c r="R112" s="16">
        <f t="shared" si="87"/>
        <v>76.92</v>
      </c>
      <c r="S112" s="16">
        <f t="shared" si="87"/>
        <v>76.92</v>
      </c>
      <c r="T112" s="16">
        <f t="shared" si="87"/>
        <v>76.92</v>
      </c>
      <c r="U112" s="16">
        <f t="shared" si="87"/>
        <v>76.92</v>
      </c>
      <c r="V112" s="17">
        <f t="shared" si="87"/>
        <v>76.92</v>
      </c>
      <c r="X112" s="60"/>
      <c r="Y112" s="60"/>
      <c r="Z112" s="60"/>
    </row>
    <row r="113" spans="4:26" s="57" customFormat="1" ht="14.1" customHeight="1" x14ac:dyDescent="0.3">
      <c r="D113" s="44" t="s">
        <v>26</v>
      </c>
      <c r="E113" s="32" t="s">
        <v>25</v>
      </c>
      <c r="F113" s="43"/>
      <c r="G113" s="43"/>
      <c r="H113" s="43"/>
      <c r="I113" s="44"/>
      <c r="J113" s="33">
        <f t="shared" ref="J113:V113" si="88">SUM(J109:J112)</f>
        <v>1631.2710000000002</v>
      </c>
      <c r="K113" s="33">
        <f t="shared" si="88"/>
        <v>1631.2710000000002</v>
      </c>
      <c r="L113" s="33">
        <f t="shared" si="88"/>
        <v>1631.2710000000002</v>
      </c>
      <c r="M113" s="33">
        <f t="shared" si="88"/>
        <v>1631.2710000000002</v>
      </c>
      <c r="N113" s="33">
        <f t="shared" si="88"/>
        <v>1631.2710000000002</v>
      </c>
      <c r="O113" s="33">
        <f t="shared" si="88"/>
        <v>1631.2710000000002</v>
      </c>
      <c r="P113" s="33">
        <f t="shared" si="88"/>
        <v>1631.2710000000002</v>
      </c>
      <c r="Q113" s="33">
        <f t="shared" si="88"/>
        <v>1631.2710000000002</v>
      </c>
      <c r="R113" s="33">
        <f t="shared" si="88"/>
        <v>1631.2710000000002</v>
      </c>
      <c r="S113" s="33">
        <f t="shared" si="88"/>
        <v>1631.2710000000002</v>
      </c>
      <c r="T113" s="33">
        <f t="shared" si="88"/>
        <v>1631.2710000000002</v>
      </c>
      <c r="U113" s="33">
        <f t="shared" si="88"/>
        <v>1631.2710000000002</v>
      </c>
      <c r="V113" s="19">
        <f t="shared" si="88"/>
        <v>1631.2710000000002</v>
      </c>
      <c r="X113" s="60"/>
      <c r="Y113" s="60"/>
      <c r="Z113" s="60"/>
    </row>
    <row r="115" spans="4:26" ht="13.05" customHeight="1" x14ac:dyDescent="0.3">
      <c r="D115" s="92" t="s">
        <v>59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4"/>
    </row>
    <row r="116" spans="4:26" ht="13.05" customHeight="1" x14ac:dyDescent="0.3">
      <c r="D116" s="95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7"/>
    </row>
    <row r="117" spans="4:26" s="61" customFormat="1" ht="14.1" customHeight="1" x14ac:dyDescent="0.3">
      <c r="D117" s="68" t="s">
        <v>39</v>
      </c>
      <c r="E117" s="62">
        <v>12</v>
      </c>
      <c r="F117" s="63"/>
      <c r="G117" s="63"/>
      <c r="H117" s="64" t="s">
        <v>40</v>
      </c>
      <c r="I117" s="64" t="s">
        <v>41</v>
      </c>
      <c r="J117" s="64">
        <f>J80</f>
        <v>2024</v>
      </c>
      <c r="K117" s="64">
        <f t="shared" ref="K117:U117" si="89">K80</f>
        <v>2025</v>
      </c>
      <c r="L117" s="64">
        <f t="shared" si="89"/>
        <v>2026</v>
      </c>
      <c r="M117" s="64">
        <f t="shared" si="89"/>
        <v>2027</v>
      </c>
      <c r="N117" s="64">
        <f t="shared" si="89"/>
        <v>2028</v>
      </c>
      <c r="O117" s="64">
        <f t="shared" si="89"/>
        <v>2029</v>
      </c>
      <c r="P117" s="64">
        <f t="shared" si="89"/>
        <v>2030</v>
      </c>
      <c r="Q117" s="64">
        <f t="shared" si="89"/>
        <v>2031</v>
      </c>
      <c r="R117" s="64">
        <f t="shared" si="89"/>
        <v>2032</v>
      </c>
      <c r="S117" s="64">
        <f t="shared" si="89"/>
        <v>2033</v>
      </c>
      <c r="T117" s="64">
        <f t="shared" si="89"/>
        <v>2034</v>
      </c>
      <c r="U117" s="64">
        <f t="shared" si="89"/>
        <v>2035</v>
      </c>
      <c r="V117" s="64">
        <v>2034</v>
      </c>
    </row>
    <row r="118" spans="4:26" ht="26.1" customHeight="1" x14ac:dyDescent="0.3">
      <c r="D118" s="98" t="s">
        <v>42</v>
      </c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</row>
    <row r="119" spans="4:26" s="57" customFormat="1" ht="14.1" customHeight="1" x14ac:dyDescent="0.3">
      <c r="D119" s="31" t="s">
        <v>43</v>
      </c>
      <c r="E119" s="31" t="s">
        <v>44</v>
      </c>
      <c r="F119" s="38"/>
      <c r="G119" s="38"/>
      <c r="H119" s="37"/>
      <c r="I119" s="82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4"/>
      <c r="X119" s="91" t="s">
        <v>45</v>
      </c>
      <c r="Y119" s="91" t="s">
        <v>46</v>
      </c>
      <c r="Z119" s="91" t="s">
        <v>47</v>
      </c>
    </row>
    <row r="120" spans="4:26" s="57" customFormat="1" ht="14.1" customHeight="1" x14ac:dyDescent="0.3">
      <c r="D120" s="45" t="s">
        <v>48</v>
      </c>
      <c r="E120" s="31" t="s">
        <v>21</v>
      </c>
      <c r="F120" s="39"/>
      <c r="G120" s="39"/>
      <c r="H120" s="40"/>
      <c r="I120" s="22">
        <v>145.4</v>
      </c>
      <c r="J120" s="16">
        <f>I120</f>
        <v>145.4</v>
      </c>
      <c r="K120" s="16">
        <f t="shared" ref="K120:K127" si="90">J120</f>
        <v>145.4</v>
      </c>
      <c r="L120" s="16">
        <f t="shared" ref="L120:L127" si="91">K120</f>
        <v>145.4</v>
      </c>
      <c r="M120" s="16">
        <f t="shared" ref="M120:M127" si="92">L120</f>
        <v>145.4</v>
      </c>
      <c r="N120" s="16">
        <f t="shared" ref="N120:N127" si="93">M120</f>
        <v>145.4</v>
      </c>
      <c r="O120" s="16">
        <f t="shared" ref="O120:O127" si="94">N120</f>
        <v>145.4</v>
      </c>
      <c r="P120" s="16">
        <f t="shared" ref="P120:P127" si="95">O120</f>
        <v>145.4</v>
      </c>
      <c r="Q120" s="16">
        <f t="shared" ref="Q120:Q127" si="96">P120</f>
        <v>145.4</v>
      </c>
      <c r="R120" s="16">
        <f t="shared" ref="R120:R127" si="97">Q120</f>
        <v>145.4</v>
      </c>
      <c r="S120" s="16">
        <f t="shared" ref="S120:S127" si="98">R120</f>
        <v>145.4</v>
      </c>
      <c r="T120" s="16">
        <f t="shared" ref="T120:T127" si="99">S120</f>
        <v>145.4</v>
      </c>
      <c r="U120" s="16">
        <f t="shared" ref="U120:U127" si="100">T120</f>
        <v>145.4</v>
      </c>
      <c r="V120" s="17">
        <f t="shared" ref="V120:V127" si="101">U120</f>
        <v>145.4</v>
      </c>
      <c r="X120" s="91"/>
      <c r="Y120" s="91"/>
      <c r="Z120" s="91"/>
    </row>
    <row r="121" spans="4:26" s="57" customFormat="1" ht="14.1" customHeight="1" x14ac:dyDescent="0.3">
      <c r="D121" s="45" t="s">
        <v>49</v>
      </c>
      <c r="E121" s="31" t="s">
        <v>21</v>
      </c>
      <c r="F121" s="39"/>
      <c r="G121" s="39"/>
      <c r="H121" s="40"/>
      <c r="I121" s="22">
        <v>1120.5999999999999</v>
      </c>
      <c r="J121" s="16">
        <f t="shared" ref="J121:J127" si="102">I121</f>
        <v>1120.5999999999999</v>
      </c>
      <c r="K121" s="16">
        <f t="shared" si="90"/>
        <v>1120.5999999999999</v>
      </c>
      <c r="L121" s="16">
        <f t="shared" si="91"/>
        <v>1120.5999999999999</v>
      </c>
      <c r="M121" s="16">
        <f t="shared" si="92"/>
        <v>1120.5999999999999</v>
      </c>
      <c r="N121" s="16">
        <f t="shared" si="93"/>
        <v>1120.5999999999999</v>
      </c>
      <c r="O121" s="16">
        <f t="shared" si="94"/>
        <v>1120.5999999999999</v>
      </c>
      <c r="P121" s="16">
        <f t="shared" si="95"/>
        <v>1120.5999999999999</v>
      </c>
      <c r="Q121" s="16">
        <f t="shared" si="96"/>
        <v>1120.5999999999999</v>
      </c>
      <c r="R121" s="16">
        <f t="shared" si="97"/>
        <v>1120.5999999999999</v>
      </c>
      <c r="S121" s="16">
        <f t="shared" si="98"/>
        <v>1120.5999999999999</v>
      </c>
      <c r="T121" s="16">
        <f t="shared" si="99"/>
        <v>1120.5999999999999</v>
      </c>
      <c r="U121" s="16">
        <f t="shared" si="100"/>
        <v>1120.5999999999999</v>
      </c>
      <c r="V121" s="17">
        <f t="shared" si="101"/>
        <v>1120.5999999999999</v>
      </c>
      <c r="X121" s="58" t="s">
        <v>56</v>
      </c>
      <c r="Y121" s="59">
        <f>I124/I120</f>
        <v>4.4598418156808801</v>
      </c>
      <c r="Z121" s="59">
        <f>Y121*1.21</f>
        <v>5.3964085969738651</v>
      </c>
    </row>
    <row r="122" spans="4:26" s="57" customFormat="1" ht="14.1" customHeight="1" x14ac:dyDescent="0.3">
      <c r="D122" s="45" t="s">
        <v>50</v>
      </c>
      <c r="E122" s="31" t="s">
        <v>51</v>
      </c>
      <c r="F122" s="39"/>
      <c r="G122" s="39"/>
      <c r="H122" s="40"/>
      <c r="I122" s="22">
        <v>2407.6999999999998</v>
      </c>
      <c r="J122" s="16">
        <f t="shared" si="102"/>
        <v>2407.6999999999998</v>
      </c>
      <c r="K122" s="16">
        <f t="shared" si="90"/>
        <v>2407.6999999999998</v>
      </c>
      <c r="L122" s="16">
        <f t="shared" si="91"/>
        <v>2407.6999999999998</v>
      </c>
      <c r="M122" s="16">
        <f t="shared" si="92"/>
        <v>2407.6999999999998</v>
      </c>
      <c r="N122" s="16">
        <f t="shared" si="93"/>
        <v>2407.6999999999998</v>
      </c>
      <c r="O122" s="16">
        <f t="shared" si="94"/>
        <v>2407.6999999999998</v>
      </c>
      <c r="P122" s="16">
        <f t="shared" si="95"/>
        <v>2407.6999999999998</v>
      </c>
      <c r="Q122" s="16">
        <f t="shared" si="96"/>
        <v>2407.6999999999998</v>
      </c>
      <c r="R122" s="16">
        <f t="shared" si="97"/>
        <v>2407.6999999999998</v>
      </c>
      <c r="S122" s="16">
        <f t="shared" si="98"/>
        <v>2407.6999999999998</v>
      </c>
      <c r="T122" s="16">
        <f t="shared" si="99"/>
        <v>2407.6999999999998</v>
      </c>
      <c r="U122" s="16">
        <f t="shared" si="100"/>
        <v>2407.6999999999998</v>
      </c>
      <c r="V122" s="17">
        <f t="shared" si="101"/>
        <v>2407.6999999999998</v>
      </c>
      <c r="X122" s="58" t="s">
        <v>57</v>
      </c>
      <c r="Y122" s="59">
        <f t="shared" ref="Y122:Y124" si="103">I125/I121</f>
        <v>1.905022309477066</v>
      </c>
      <c r="Z122" s="59">
        <f>Y122*1.1</f>
        <v>2.0955245404247727</v>
      </c>
    </row>
    <row r="123" spans="4:26" s="57" customFormat="1" ht="14.1" customHeight="1" x14ac:dyDescent="0.3">
      <c r="D123" s="45" t="s">
        <v>52</v>
      </c>
      <c r="E123" s="31" t="s">
        <v>51</v>
      </c>
      <c r="F123" s="39"/>
      <c r="G123" s="39"/>
      <c r="H123" s="40"/>
      <c r="I123" s="22">
        <f>I122</f>
        <v>2407.6999999999998</v>
      </c>
      <c r="J123" s="16">
        <f t="shared" si="102"/>
        <v>2407.6999999999998</v>
      </c>
      <c r="K123" s="16">
        <f t="shared" si="90"/>
        <v>2407.6999999999998</v>
      </c>
      <c r="L123" s="16">
        <f t="shared" si="91"/>
        <v>2407.6999999999998</v>
      </c>
      <c r="M123" s="16">
        <f t="shared" si="92"/>
        <v>2407.6999999999998</v>
      </c>
      <c r="N123" s="16">
        <f t="shared" si="93"/>
        <v>2407.6999999999998</v>
      </c>
      <c r="O123" s="16">
        <f t="shared" si="94"/>
        <v>2407.6999999999998</v>
      </c>
      <c r="P123" s="16">
        <f t="shared" si="95"/>
        <v>2407.6999999999998</v>
      </c>
      <c r="Q123" s="16">
        <f t="shared" si="96"/>
        <v>2407.6999999999998</v>
      </c>
      <c r="R123" s="16">
        <f t="shared" si="97"/>
        <v>2407.6999999999998</v>
      </c>
      <c r="S123" s="16">
        <f t="shared" si="98"/>
        <v>2407.6999999999998</v>
      </c>
      <c r="T123" s="16">
        <f t="shared" si="99"/>
        <v>2407.6999999999998</v>
      </c>
      <c r="U123" s="16">
        <f t="shared" si="100"/>
        <v>2407.6999999999998</v>
      </c>
      <c r="V123" s="17">
        <f t="shared" si="101"/>
        <v>2407.6999999999998</v>
      </c>
      <c r="X123" s="58" t="s">
        <v>102</v>
      </c>
      <c r="Y123" s="59">
        <f t="shared" si="103"/>
        <v>4.599950159903643E-2</v>
      </c>
      <c r="Z123" s="59">
        <f>Y123*1.1</f>
        <v>5.0599451758940074E-2</v>
      </c>
    </row>
    <row r="124" spans="4:26" s="57" customFormat="1" ht="14.1" customHeight="1" x14ac:dyDescent="0.3">
      <c r="D124" s="45" t="s">
        <v>48</v>
      </c>
      <c r="E124" s="31" t="s">
        <v>25</v>
      </c>
      <c r="F124" s="39"/>
      <c r="G124" s="39"/>
      <c r="H124" s="40"/>
      <c r="I124" s="22">
        <v>648.46100000000001</v>
      </c>
      <c r="J124" s="16">
        <f t="shared" si="102"/>
        <v>648.46100000000001</v>
      </c>
      <c r="K124" s="16">
        <f t="shared" si="90"/>
        <v>648.46100000000001</v>
      </c>
      <c r="L124" s="16">
        <f t="shared" si="91"/>
        <v>648.46100000000001</v>
      </c>
      <c r="M124" s="16">
        <f t="shared" si="92"/>
        <v>648.46100000000001</v>
      </c>
      <c r="N124" s="16">
        <f t="shared" si="93"/>
        <v>648.46100000000001</v>
      </c>
      <c r="O124" s="16">
        <f t="shared" si="94"/>
        <v>648.46100000000001</v>
      </c>
      <c r="P124" s="16">
        <f t="shared" si="95"/>
        <v>648.46100000000001</v>
      </c>
      <c r="Q124" s="16">
        <f t="shared" si="96"/>
        <v>648.46100000000001</v>
      </c>
      <c r="R124" s="16">
        <f t="shared" si="97"/>
        <v>648.46100000000001</v>
      </c>
      <c r="S124" s="16">
        <f t="shared" si="98"/>
        <v>648.46100000000001</v>
      </c>
      <c r="T124" s="16">
        <f t="shared" si="99"/>
        <v>648.46100000000001</v>
      </c>
      <c r="U124" s="16">
        <f t="shared" si="100"/>
        <v>648.46100000000001</v>
      </c>
      <c r="V124" s="17">
        <f t="shared" si="101"/>
        <v>648.46100000000001</v>
      </c>
      <c r="X124" s="58" t="s">
        <v>103</v>
      </c>
      <c r="Y124" s="59">
        <f t="shared" si="103"/>
        <v>4.3652033060597256E-2</v>
      </c>
      <c r="Z124" s="59">
        <f>Y124*1.1</f>
        <v>4.8017236366656987E-2</v>
      </c>
    </row>
    <row r="125" spans="4:26" s="57" customFormat="1" ht="14.1" customHeight="1" x14ac:dyDescent="0.3">
      <c r="D125" s="45" t="s">
        <v>49</v>
      </c>
      <c r="E125" s="31" t="s">
        <v>25</v>
      </c>
      <c r="F125" s="39"/>
      <c r="G125" s="39"/>
      <c r="H125" s="40"/>
      <c r="I125" s="22">
        <v>2134.768</v>
      </c>
      <c r="J125" s="16">
        <f t="shared" si="102"/>
        <v>2134.768</v>
      </c>
      <c r="K125" s="16">
        <f t="shared" si="90"/>
        <v>2134.768</v>
      </c>
      <c r="L125" s="16">
        <f t="shared" si="91"/>
        <v>2134.768</v>
      </c>
      <c r="M125" s="16">
        <f t="shared" si="92"/>
        <v>2134.768</v>
      </c>
      <c r="N125" s="16">
        <f t="shared" si="93"/>
        <v>2134.768</v>
      </c>
      <c r="O125" s="16">
        <f t="shared" si="94"/>
        <v>2134.768</v>
      </c>
      <c r="P125" s="16">
        <f t="shared" si="95"/>
        <v>2134.768</v>
      </c>
      <c r="Q125" s="16">
        <f t="shared" si="96"/>
        <v>2134.768</v>
      </c>
      <c r="R125" s="16">
        <f t="shared" si="97"/>
        <v>2134.768</v>
      </c>
      <c r="S125" s="16">
        <f t="shared" si="98"/>
        <v>2134.768</v>
      </c>
      <c r="T125" s="16">
        <f t="shared" si="99"/>
        <v>2134.768</v>
      </c>
      <c r="U125" s="16">
        <f t="shared" si="100"/>
        <v>2134.768</v>
      </c>
      <c r="V125" s="17">
        <f t="shared" si="101"/>
        <v>2134.768</v>
      </c>
      <c r="X125" s="60"/>
      <c r="Y125" s="60"/>
      <c r="Z125" s="60"/>
    </row>
    <row r="126" spans="4:26" s="57" customFormat="1" ht="14.1" customHeight="1" x14ac:dyDescent="0.3">
      <c r="D126" s="45" t="s">
        <v>50</v>
      </c>
      <c r="E126" s="31" t="s">
        <v>25</v>
      </c>
      <c r="F126" s="39"/>
      <c r="G126" s="39"/>
      <c r="H126" s="40"/>
      <c r="I126" s="22">
        <v>110.753</v>
      </c>
      <c r="J126" s="16">
        <f t="shared" si="102"/>
        <v>110.753</v>
      </c>
      <c r="K126" s="16">
        <f t="shared" si="90"/>
        <v>110.753</v>
      </c>
      <c r="L126" s="16">
        <f t="shared" si="91"/>
        <v>110.753</v>
      </c>
      <c r="M126" s="16">
        <f t="shared" si="92"/>
        <v>110.753</v>
      </c>
      <c r="N126" s="16">
        <f t="shared" si="93"/>
        <v>110.753</v>
      </c>
      <c r="O126" s="16">
        <f t="shared" si="94"/>
        <v>110.753</v>
      </c>
      <c r="P126" s="16">
        <f t="shared" si="95"/>
        <v>110.753</v>
      </c>
      <c r="Q126" s="16">
        <f t="shared" si="96"/>
        <v>110.753</v>
      </c>
      <c r="R126" s="16">
        <f t="shared" si="97"/>
        <v>110.753</v>
      </c>
      <c r="S126" s="16">
        <f t="shared" si="98"/>
        <v>110.753</v>
      </c>
      <c r="T126" s="16">
        <f t="shared" si="99"/>
        <v>110.753</v>
      </c>
      <c r="U126" s="16">
        <f t="shared" si="100"/>
        <v>110.753</v>
      </c>
      <c r="V126" s="17">
        <f t="shared" si="101"/>
        <v>110.753</v>
      </c>
      <c r="X126" s="60"/>
      <c r="Y126" s="60"/>
      <c r="Z126" s="60"/>
    </row>
    <row r="127" spans="4:26" s="57" customFormat="1" ht="14.1" customHeight="1" x14ac:dyDescent="0.3">
      <c r="D127" s="45" t="s">
        <v>52</v>
      </c>
      <c r="E127" s="31" t="s">
        <v>25</v>
      </c>
      <c r="F127" s="39"/>
      <c r="G127" s="39"/>
      <c r="H127" s="39"/>
      <c r="I127" s="22">
        <v>105.101</v>
      </c>
      <c r="J127" s="16">
        <f t="shared" si="102"/>
        <v>105.101</v>
      </c>
      <c r="K127" s="16">
        <f t="shared" si="90"/>
        <v>105.101</v>
      </c>
      <c r="L127" s="16">
        <f t="shared" si="91"/>
        <v>105.101</v>
      </c>
      <c r="M127" s="16">
        <f t="shared" si="92"/>
        <v>105.101</v>
      </c>
      <c r="N127" s="16">
        <f t="shared" si="93"/>
        <v>105.101</v>
      </c>
      <c r="O127" s="16">
        <f t="shared" si="94"/>
        <v>105.101</v>
      </c>
      <c r="P127" s="16">
        <f t="shared" si="95"/>
        <v>105.101</v>
      </c>
      <c r="Q127" s="16">
        <f t="shared" si="96"/>
        <v>105.101</v>
      </c>
      <c r="R127" s="16">
        <f t="shared" si="97"/>
        <v>105.101</v>
      </c>
      <c r="S127" s="16">
        <f t="shared" si="98"/>
        <v>105.101</v>
      </c>
      <c r="T127" s="16">
        <f t="shared" si="99"/>
        <v>105.101</v>
      </c>
      <c r="U127" s="16">
        <f t="shared" si="100"/>
        <v>105.101</v>
      </c>
      <c r="V127" s="17">
        <f t="shared" si="101"/>
        <v>105.101</v>
      </c>
      <c r="X127" s="60"/>
      <c r="Y127" s="60"/>
      <c r="Z127" s="60"/>
    </row>
    <row r="128" spans="4:26" s="57" customFormat="1" ht="14.1" customHeight="1" x14ac:dyDescent="0.3">
      <c r="D128" s="44" t="s">
        <v>26</v>
      </c>
      <c r="E128" s="32" t="s">
        <v>25</v>
      </c>
      <c r="F128" s="43"/>
      <c r="G128" s="43"/>
      <c r="H128" s="43"/>
      <c r="I128" s="33"/>
      <c r="J128" s="33">
        <f t="shared" ref="J128:V128" si="104">SUM(J124:J127)</f>
        <v>2999.0830000000005</v>
      </c>
      <c r="K128" s="33">
        <f t="shared" si="104"/>
        <v>2999.0830000000005</v>
      </c>
      <c r="L128" s="33">
        <f t="shared" si="104"/>
        <v>2999.0830000000005</v>
      </c>
      <c r="M128" s="33">
        <f t="shared" si="104"/>
        <v>2999.0830000000005</v>
      </c>
      <c r="N128" s="33">
        <f t="shared" si="104"/>
        <v>2999.0830000000005</v>
      </c>
      <c r="O128" s="33">
        <f t="shared" si="104"/>
        <v>2999.0830000000005</v>
      </c>
      <c r="P128" s="33">
        <f t="shared" si="104"/>
        <v>2999.0830000000005</v>
      </c>
      <c r="Q128" s="33">
        <f t="shared" si="104"/>
        <v>2999.0830000000005</v>
      </c>
      <c r="R128" s="33">
        <f t="shared" si="104"/>
        <v>2999.0830000000005</v>
      </c>
      <c r="S128" s="33">
        <f t="shared" si="104"/>
        <v>2999.0830000000005</v>
      </c>
      <c r="T128" s="33">
        <f t="shared" si="104"/>
        <v>2999.0830000000005</v>
      </c>
      <c r="U128" s="33">
        <f t="shared" si="104"/>
        <v>2999.0830000000005</v>
      </c>
      <c r="V128" s="19">
        <f t="shared" si="104"/>
        <v>2999.0830000000005</v>
      </c>
      <c r="X128" s="60"/>
      <c r="Y128" s="60"/>
      <c r="Z128" s="60"/>
    </row>
    <row r="129" spans="4:26" ht="26.1" customHeight="1" x14ac:dyDescent="0.3">
      <c r="D129" s="81" t="s">
        <v>53</v>
      </c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</row>
    <row r="130" spans="4:26" s="57" customFormat="1" ht="14.1" customHeight="1" x14ac:dyDescent="0.3">
      <c r="D130" s="31" t="s">
        <v>43</v>
      </c>
      <c r="E130" s="31" t="s">
        <v>44</v>
      </c>
      <c r="F130" s="38"/>
      <c r="G130" s="38"/>
      <c r="H130" s="37"/>
      <c r="I130" s="82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4"/>
      <c r="X130" s="60"/>
      <c r="Y130" s="60"/>
      <c r="Z130" s="60"/>
    </row>
    <row r="131" spans="4:26" s="57" customFormat="1" ht="14.1" customHeight="1" x14ac:dyDescent="0.3">
      <c r="D131" s="45" t="s">
        <v>48</v>
      </c>
      <c r="E131" s="31" t="s">
        <v>21</v>
      </c>
      <c r="F131" s="39"/>
      <c r="G131" s="39"/>
      <c r="H131" s="40"/>
      <c r="I131" s="79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21"/>
      <c r="X131" s="60"/>
      <c r="Y131" s="60"/>
      <c r="Z131" s="60"/>
    </row>
    <row r="132" spans="4:26" s="57" customFormat="1" ht="14.1" customHeight="1" x14ac:dyDescent="0.3">
      <c r="D132" s="45" t="s">
        <v>49</v>
      </c>
      <c r="E132" s="31" t="s">
        <v>21</v>
      </c>
      <c r="F132" s="39"/>
      <c r="G132" s="39"/>
      <c r="H132" s="40"/>
      <c r="I132" s="80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21"/>
      <c r="X132" s="60"/>
      <c r="Y132" s="60"/>
      <c r="Z132" s="60"/>
    </row>
    <row r="133" spans="4:26" s="57" customFormat="1" ht="14.1" customHeight="1" x14ac:dyDescent="0.3">
      <c r="D133" s="45" t="s">
        <v>50</v>
      </c>
      <c r="E133" s="31" t="s">
        <v>51</v>
      </c>
      <c r="F133" s="39"/>
      <c r="G133" s="39"/>
      <c r="H133" s="40"/>
      <c r="I133" s="80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21"/>
      <c r="X133" s="60"/>
      <c r="Y133" s="60"/>
      <c r="Z133" s="60"/>
    </row>
    <row r="134" spans="4:26" s="57" customFormat="1" ht="14.1" customHeight="1" x14ac:dyDescent="0.3">
      <c r="D134" s="45" t="s">
        <v>52</v>
      </c>
      <c r="E134" s="31" t="s">
        <v>51</v>
      </c>
      <c r="F134" s="39"/>
      <c r="G134" s="39"/>
      <c r="H134" s="40"/>
      <c r="I134" s="80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21"/>
      <c r="X134" s="60"/>
      <c r="Y134" s="60"/>
      <c r="Z134" s="60"/>
    </row>
    <row r="135" spans="4:26" s="57" customFormat="1" ht="14.1" customHeight="1" x14ac:dyDescent="0.3">
      <c r="D135" s="45" t="s">
        <v>48</v>
      </c>
      <c r="E135" s="31" t="s">
        <v>25</v>
      </c>
      <c r="F135" s="39"/>
      <c r="G135" s="39"/>
      <c r="H135" s="40"/>
      <c r="I135" s="80"/>
      <c r="J135" s="16">
        <f>J131*$Y121</f>
        <v>0</v>
      </c>
      <c r="K135" s="16">
        <f t="shared" ref="K135:U135" si="105">K131*$Y121</f>
        <v>0</v>
      </c>
      <c r="L135" s="16">
        <f t="shared" si="105"/>
        <v>0</v>
      </c>
      <c r="M135" s="16">
        <f t="shared" si="105"/>
        <v>0</v>
      </c>
      <c r="N135" s="16">
        <f t="shared" si="105"/>
        <v>0</v>
      </c>
      <c r="O135" s="16">
        <f t="shared" si="105"/>
        <v>0</v>
      </c>
      <c r="P135" s="16">
        <f t="shared" si="105"/>
        <v>0</v>
      </c>
      <c r="Q135" s="16">
        <f t="shared" si="105"/>
        <v>0</v>
      </c>
      <c r="R135" s="16">
        <f t="shared" si="105"/>
        <v>0</v>
      </c>
      <c r="S135" s="16">
        <f t="shared" si="105"/>
        <v>0</v>
      </c>
      <c r="T135" s="16">
        <f t="shared" si="105"/>
        <v>0</v>
      </c>
      <c r="U135" s="16">
        <f t="shared" si="105"/>
        <v>0</v>
      </c>
      <c r="V135" s="17">
        <f t="shared" ref="V135" si="106">V131*$Y121</f>
        <v>0</v>
      </c>
      <c r="X135" s="60"/>
      <c r="Y135" s="60"/>
      <c r="Z135" s="60"/>
    </row>
    <row r="136" spans="4:26" s="57" customFormat="1" ht="14.1" customHeight="1" x14ac:dyDescent="0.3">
      <c r="D136" s="45" t="s">
        <v>49</v>
      </c>
      <c r="E136" s="31" t="s">
        <v>25</v>
      </c>
      <c r="F136" s="39"/>
      <c r="G136" s="39"/>
      <c r="H136" s="40"/>
      <c r="I136" s="80"/>
      <c r="J136" s="16">
        <f t="shared" ref="J136:U138" si="107">J132*$Y122</f>
        <v>0</v>
      </c>
      <c r="K136" s="16">
        <f t="shared" si="107"/>
        <v>0</v>
      </c>
      <c r="L136" s="16">
        <f t="shared" si="107"/>
        <v>0</v>
      </c>
      <c r="M136" s="16">
        <f t="shared" si="107"/>
        <v>0</v>
      </c>
      <c r="N136" s="16">
        <f t="shared" si="107"/>
        <v>0</v>
      </c>
      <c r="O136" s="16">
        <f t="shared" si="107"/>
        <v>0</v>
      </c>
      <c r="P136" s="16">
        <f t="shared" si="107"/>
        <v>0</v>
      </c>
      <c r="Q136" s="16">
        <f t="shared" si="107"/>
        <v>0</v>
      </c>
      <c r="R136" s="16">
        <f t="shared" si="107"/>
        <v>0</v>
      </c>
      <c r="S136" s="16">
        <f t="shared" si="107"/>
        <v>0</v>
      </c>
      <c r="T136" s="16">
        <f t="shared" si="107"/>
        <v>0</v>
      </c>
      <c r="U136" s="16">
        <f t="shared" si="107"/>
        <v>0</v>
      </c>
      <c r="V136" s="17">
        <f t="shared" ref="V136" si="108">V132*$Y122</f>
        <v>0</v>
      </c>
      <c r="X136" s="60"/>
      <c r="Y136" s="60"/>
      <c r="Z136" s="60"/>
    </row>
    <row r="137" spans="4:26" s="57" customFormat="1" ht="14.1" customHeight="1" x14ac:dyDescent="0.3">
      <c r="D137" s="45" t="s">
        <v>50</v>
      </c>
      <c r="E137" s="31" t="s">
        <v>25</v>
      </c>
      <c r="F137" s="39"/>
      <c r="G137" s="39"/>
      <c r="H137" s="40"/>
      <c r="I137" s="80"/>
      <c r="J137" s="16">
        <f t="shared" si="107"/>
        <v>0</v>
      </c>
      <c r="K137" s="16">
        <f t="shared" si="107"/>
        <v>0</v>
      </c>
      <c r="L137" s="16">
        <f t="shared" si="107"/>
        <v>0</v>
      </c>
      <c r="M137" s="16">
        <f t="shared" si="107"/>
        <v>0</v>
      </c>
      <c r="N137" s="16">
        <f t="shared" si="107"/>
        <v>0</v>
      </c>
      <c r="O137" s="16">
        <f t="shared" si="107"/>
        <v>0</v>
      </c>
      <c r="P137" s="16">
        <f t="shared" si="107"/>
        <v>0</v>
      </c>
      <c r="Q137" s="16">
        <f t="shared" si="107"/>
        <v>0</v>
      </c>
      <c r="R137" s="16">
        <f t="shared" si="107"/>
        <v>0</v>
      </c>
      <c r="S137" s="16">
        <f t="shared" si="107"/>
        <v>0</v>
      </c>
      <c r="T137" s="16">
        <f t="shared" si="107"/>
        <v>0</v>
      </c>
      <c r="U137" s="16">
        <f t="shared" si="107"/>
        <v>0</v>
      </c>
      <c r="V137" s="17">
        <f t="shared" ref="V137" si="109">V133*$Y123</f>
        <v>0</v>
      </c>
      <c r="X137" s="60"/>
      <c r="Y137" s="60"/>
      <c r="Z137" s="60"/>
    </row>
    <row r="138" spans="4:26" s="57" customFormat="1" ht="14.1" customHeight="1" x14ac:dyDescent="0.3">
      <c r="D138" s="45" t="s">
        <v>52</v>
      </c>
      <c r="E138" s="31" t="s">
        <v>25</v>
      </c>
      <c r="F138" s="39"/>
      <c r="G138" s="39"/>
      <c r="H138" s="39"/>
      <c r="I138" s="80"/>
      <c r="J138" s="16">
        <f t="shared" si="107"/>
        <v>0</v>
      </c>
      <c r="K138" s="16">
        <f t="shared" si="107"/>
        <v>0</v>
      </c>
      <c r="L138" s="16">
        <f t="shared" si="107"/>
        <v>0</v>
      </c>
      <c r="M138" s="16">
        <f t="shared" si="107"/>
        <v>0</v>
      </c>
      <c r="N138" s="16">
        <f t="shared" si="107"/>
        <v>0</v>
      </c>
      <c r="O138" s="16">
        <f t="shared" si="107"/>
        <v>0</v>
      </c>
      <c r="P138" s="16">
        <f t="shared" si="107"/>
        <v>0</v>
      </c>
      <c r="Q138" s="16">
        <f t="shared" si="107"/>
        <v>0</v>
      </c>
      <c r="R138" s="16">
        <f t="shared" si="107"/>
        <v>0</v>
      </c>
      <c r="S138" s="16">
        <f t="shared" si="107"/>
        <v>0</v>
      </c>
      <c r="T138" s="16">
        <f t="shared" si="107"/>
        <v>0</v>
      </c>
      <c r="U138" s="16">
        <f t="shared" si="107"/>
        <v>0</v>
      </c>
      <c r="V138" s="17">
        <f t="shared" ref="V138" si="110">V134*$Y124</f>
        <v>0</v>
      </c>
      <c r="X138" s="60"/>
      <c r="Y138" s="60"/>
      <c r="Z138" s="60"/>
    </row>
    <row r="139" spans="4:26" s="57" customFormat="1" ht="14.1" customHeight="1" x14ac:dyDescent="0.3">
      <c r="D139" s="44" t="s">
        <v>26</v>
      </c>
      <c r="E139" s="32" t="s">
        <v>25</v>
      </c>
      <c r="F139" s="43"/>
      <c r="G139" s="43"/>
      <c r="H139" s="43"/>
      <c r="I139" s="44"/>
      <c r="J139" s="33">
        <f>SUM(J135:J138)</f>
        <v>0</v>
      </c>
      <c r="K139" s="33">
        <f>SUM(K135:K138)</f>
        <v>0</v>
      </c>
      <c r="L139" s="33">
        <f t="shared" ref="L139" si="111">SUM(L135:L138)</f>
        <v>0</v>
      </c>
      <c r="M139" s="33">
        <f t="shared" ref="M139" si="112">SUM(M135:M138)</f>
        <v>0</v>
      </c>
      <c r="N139" s="33">
        <f t="shared" ref="N139" si="113">SUM(N135:N138)</f>
        <v>0</v>
      </c>
      <c r="O139" s="33">
        <f t="shared" ref="O139" si="114">SUM(O135:O138)</f>
        <v>0</v>
      </c>
      <c r="P139" s="33">
        <f t="shared" ref="P139" si="115">SUM(P135:P138)</f>
        <v>0</v>
      </c>
      <c r="Q139" s="33">
        <f t="shared" ref="Q139" si="116">SUM(Q135:Q138)</f>
        <v>0</v>
      </c>
      <c r="R139" s="33">
        <f t="shared" ref="R139" si="117">SUM(R135:R138)</f>
        <v>0</v>
      </c>
      <c r="S139" s="33">
        <f t="shared" ref="S139" si="118">SUM(S135:S138)</f>
        <v>0</v>
      </c>
      <c r="T139" s="33">
        <f t="shared" ref="T139" si="119">SUM(T135:T138)</f>
        <v>0</v>
      </c>
      <c r="U139" s="33">
        <f t="shared" ref="U139" si="120">SUM(U135:U138)</f>
        <v>0</v>
      </c>
      <c r="V139" s="19">
        <f t="shared" ref="V139" si="121">SUM(V131:V138)</f>
        <v>0</v>
      </c>
      <c r="X139" s="60"/>
      <c r="Y139" s="60"/>
      <c r="Z139" s="60"/>
    </row>
    <row r="140" spans="4:26" ht="26.1" customHeight="1" x14ac:dyDescent="0.3">
      <c r="D140" s="81" t="s">
        <v>54</v>
      </c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</row>
    <row r="141" spans="4:26" s="57" customFormat="1" ht="14.1" customHeight="1" x14ac:dyDescent="0.3">
      <c r="D141" s="31" t="s">
        <v>43</v>
      </c>
      <c r="E141" s="31" t="s">
        <v>44</v>
      </c>
      <c r="F141" s="38"/>
      <c r="G141" s="38"/>
      <c r="H141" s="37"/>
      <c r="I141" s="82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4"/>
      <c r="X141" s="67"/>
      <c r="Y141" s="67"/>
      <c r="Z141" s="67"/>
    </row>
    <row r="142" spans="4:26" s="57" customFormat="1" ht="14.1" customHeight="1" x14ac:dyDescent="0.3">
      <c r="D142" s="45" t="s">
        <v>48</v>
      </c>
      <c r="E142" s="31" t="s">
        <v>21</v>
      </c>
      <c r="F142" s="39"/>
      <c r="G142" s="39"/>
      <c r="H142" s="40"/>
      <c r="I142" s="79"/>
      <c r="J142" s="16">
        <f t="shared" ref="J142:V142" si="122">J120-J131</f>
        <v>145.4</v>
      </c>
      <c r="K142" s="16">
        <f t="shared" si="122"/>
        <v>145.4</v>
      </c>
      <c r="L142" s="16">
        <f t="shared" si="122"/>
        <v>145.4</v>
      </c>
      <c r="M142" s="16">
        <f t="shared" si="122"/>
        <v>145.4</v>
      </c>
      <c r="N142" s="16">
        <f t="shared" si="122"/>
        <v>145.4</v>
      </c>
      <c r="O142" s="16">
        <f t="shared" si="122"/>
        <v>145.4</v>
      </c>
      <c r="P142" s="16">
        <f t="shared" si="122"/>
        <v>145.4</v>
      </c>
      <c r="Q142" s="16">
        <f t="shared" si="122"/>
        <v>145.4</v>
      </c>
      <c r="R142" s="16">
        <f t="shared" si="122"/>
        <v>145.4</v>
      </c>
      <c r="S142" s="16">
        <f t="shared" si="122"/>
        <v>145.4</v>
      </c>
      <c r="T142" s="16">
        <f t="shared" si="122"/>
        <v>145.4</v>
      </c>
      <c r="U142" s="16">
        <f t="shared" si="122"/>
        <v>145.4</v>
      </c>
      <c r="V142" s="17">
        <f t="shared" si="122"/>
        <v>145.4</v>
      </c>
      <c r="X142" s="67"/>
      <c r="Y142" s="67"/>
      <c r="Z142" s="67"/>
    </row>
    <row r="143" spans="4:26" s="57" customFormat="1" ht="14.1" customHeight="1" x14ac:dyDescent="0.3">
      <c r="D143" s="45" t="s">
        <v>49</v>
      </c>
      <c r="E143" s="31" t="s">
        <v>21</v>
      </c>
      <c r="F143" s="39"/>
      <c r="G143" s="39"/>
      <c r="H143" s="40"/>
      <c r="I143" s="80"/>
      <c r="J143" s="16">
        <f t="shared" ref="J143:V143" si="123">J121-J132</f>
        <v>1120.5999999999999</v>
      </c>
      <c r="K143" s="16">
        <f t="shared" si="123"/>
        <v>1120.5999999999999</v>
      </c>
      <c r="L143" s="16">
        <f t="shared" si="123"/>
        <v>1120.5999999999999</v>
      </c>
      <c r="M143" s="16">
        <f t="shared" si="123"/>
        <v>1120.5999999999999</v>
      </c>
      <c r="N143" s="16">
        <f t="shared" si="123"/>
        <v>1120.5999999999999</v>
      </c>
      <c r="O143" s="16">
        <f t="shared" si="123"/>
        <v>1120.5999999999999</v>
      </c>
      <c r="P143" s="16">
        <f t="shared" si="123"/>
        <v>1120.5999999999999</v>
      </c>
      <c r="Q143" s="16">
        <f t="shared" si="123"/>
        <v>1120.5999999999999</v>
      </c>
      <c r="R143" s="16">
        <f t="shared" si="123"/>
        <v>1120.5999999999999</v>
      </c>
      <c r="S143" s="16">
        <f t="shared" si="123"/>
        <v>1120.5999999999999</v>
      </c>
      <c r="T143" s="16">
        <f t="shared" si="123"/>
        <v>1120.5999999999999</v>
      </c>
      <c r="U143" s="16">
        <f t="shared" si="123"/>
        <v>1120.5999999999999</v>
      </c>
      <c r="V143" s="17">
        <f t="shared" si="123"/>
        <v>1120.5999999999999</v>
      </c>
      <c r="X143" s="67"/>
      <c r="Y143" s="67"/>
      <c r="Z143" s="67"/>
    </row>
    <row r="144" spans="4:26" s="57" customFormat="1" ht="14.1" customHeight="1" x14ac:dyDescent="0.3">
      <c r="D144" s="45" t="s">
        <v>50</v>
      </c>
      <c r="E144" s="31" t="s">
        <v>51</v>
      </c>
      <c r="F144" s="39"/>
      <c r="G144" s="39"/>
      <c r="H144" s="40"/>
      <c r="I144" s="80"/>
      <c r="J144" s="16">
        <f t="shared" ref="J144:V144" si="124">J122-J133</f>
        <v>2407.6999999999998</v>
      </c>
      <c r="K144" s="16">
        <f t="shared" si="124"/>
        <v>2407.6999999999998</v>
      </c>
      <c r="L144" s="16">
        <f t="shared" si="124"/>
        <v>2407.6999999999998</v>
      </c>
      <c r="M144" s="16">
        <f t="shared" si="124"/>
        <v>2407.6999999999998</v>
      </c>
      <c r="N144" s="16">
        <f t="shared" si="124"/>
        <v>2407.6999999999998</v>
      </c>
      <c r="O144" s="16">
        <f t="shared" si="124"/>
        <v>2407.6999999999998</v>
      </c>
      <c r="P144" s="16">
        <f t="shared" si="124"/>
        <v>2407.6999999999998</v>
      </c>
      <c r="Q144" s="16">
        <f t="shared" si="124"/>
        <v>2407.6999999999998</v>
      </c>
      <c r="R144" s="16">
        <f t="shared" si="124"/>
        <v>2407.6999999999998</v>
      </c>
      <c r="S144" s="16">
        <f t="shared" si="124"/>
        <v>2407.6999999999998</v>
      </c>
      <c r="T144" s="16">
        <f t="shared" si="124"/>
        <v>2407.6999999999998</v>
      </c>
      <c r="U144" s="16">
        <f t="shared" si="124"/>
        <v>2407.6999999999998</v>
      </c>
      <c r="V144" s="17">
        <f t="shared" si="124"/>
        <v>2407.6999999999998</v>
      </c>
      <c r="X144" s="67"/>
      <c r="Y144" s="67"/>
      <c r="Z144" s="67"/>
    </row>
    <row r="145" spans="4:26" s="57" customFormat="1" ht="14.1" customHeight="1" x14ac:dyDescent="0.3">
      <c r="D145" s="45" t="s">
        <v>52</v>
      </c>
      <c r="E145" s="31" t="s">
        <v>51</v>
      </c>
      <c r="F145" s="39"/>
      <c r="G145" s="39"/>
      <c r="H145" s="40"/>
      <c r="I145" s="80"/>
      <c r="J145" s="16">
        <f t="shared" ref="J145:V145" si="125">J123-J134</f>
        <v>2407.6999999999998</v>
      </c>
      <c r="K145" s="16">
        <f t="shared" si="125"/>
        <v>2407.6999999999998</v>
      </c>
      <c r="L145" s="16">
        <f t="shared" si="125"/>
        <v>2407.6999999999998</v>
      </c>
      <c r="M145" s="16">
        <f t="shared" si="125"/>
        <v>2407.6999999999998</v>
      </c>
      <c r="N145" s="16">
        <f t="shared" si="125"/>
        <v>2407.6999999999998</v>
      </c>
      <c r="O145" s="16">
        <f t="shared" si="125"/>
        <v>2407.6999999999998</v>
      </c>
      <c r="P145" s="16">
        <f t="shared" si="125"/>
        <v>2407.6999999999998</v>
      </c>
      <c r="Q145" s="16">
        <f t="shared" si="125"/>
        <v>2407.6999999999998</v>
      </c>
      <c r="R145" s="16">
        <f t="shared" si="125"/>
        <v>2407.6999999999998</v>
      </c>
      <c r="S145" s="16">
        <f t="shared" si="125"/>
        <v>2407.6999999999998</v>
      </c>
      <c r="T145" s="16">
        <f t="shared" si="125"/>
        <v>2407.6999999999998</v>
      </c>
      <c r="U145" s="16">
        <f t="shared" si="125"/>
        <v>2407.6999999999998</v>
      </c>
      <c r="V145" s="17">
        <f t="shared" si="125"/>
        <v>2407.6999999999998</v>
      </c>
      <c r="X145" s="67"/>
      <c r="Y145" s="67"/>
      <c r="Z145" s="67"/>
    </row>
    <row r="146" spans="4:26" s="57" customFormat="1" ht="14.1" customHeight="1" x14ac:dyDescent="0.3">
      <c r="D146" s="45" t="s">
        <v>48</v>
      </c>
      <c r="E146" s="31" t="s">
        <v>25</v>
      </c>
      <c r="F146" s="39"/>
      <c r="G146" s="39"/>
      <c r="H146" s="40"/>
      <c r="I146" s="80"/>
      <c r="J146" s="16">
        <f t="shared" ref="J146:V146" si="126">J124-J135</f>
        <v>648.46100000000001</v>
      </c>
      <c r="K146" s="16">
        <f t="shared" si="126"/>
        <v>648.46100000000001</v>
      </c>
      <c r="L146" s="16">
        <f t="shared" si="126"/>
        <v>648.46100000000001</v>
      </c>
      <c r="M146" s="16">
        <f t="shared" si="126"/>
        <v>648.46100000000001</v>
      </c>
      <c r="N146" s="16">
        <f t="shared" si="126"/>
        <v>648.46100000000001</v>
      </c>
      <c r="O146" s="16">
        <f t="shared" si="126"/>
        <v>648.46100000000001</v>
      </c>
      <c r="P146" s="16">
        <f t="shared" si="126"/>
        <v>648.46100000000001</v>
      </c>
      <c r="Q146" s="16">
        <f t="shared" si="126"/>
        <v>648.46100000000001</v>
      </c>
      <c r="R146" s="16">
        <f t="shared" si="126"/>
        <v>648.46100000000001</v>
      </c>
      <c r="S146" s="16">
        <f t="shared" si="126"/>
        <v>648.46100000000001</v>
      </c>
      <c r="T146" s="16">
        <f t="shared" si="126"/>
        <v>648.46100000000001</v>
      </c>
      <c r="U146" s="16">
        <f t="shared" si="126"/>
        <v>648.46100000000001</v>
      </c>
      <c r="V146" s="17">
        <f t="shared" si="126"/>
        <v>648.46100000000001</v>
      </c>
      <c r="X146" s="67"/>
      <c r="Y146" s="67"/>
      <c r="Z146" s="67"/>
    </row>
    <row r="147" spans="4:26" s="57" customFormat="1" ht="14.1" customHeight="1" x14ac:dyDescent="0.3">
      <c r="D147" s="45" t="s">
        <v>49</v>
      </c>
      <c r="E147" s="31" t="s">
        <v>25</v>
      </c>
      <c r="F147" s="39"/>
      <c r="G147" s="39"/>
      <c r="H147" s="40"/>
      <c r="I147" s="80"/>
      <c r="J147" s="16">
        <f t="shared" ref="J147:V147" si="127">J125-J136</f>
        <v>2134.768</v>
      </c>
      <c r="K147" s="16">
        <f t="shared" si="127"/>
        <v>2134.768</v>
      </c>
      <c r="L147" s="16">
        <f t="shared" si="127"/>
        <v>2134.768</v>
      </c>
      <c r="M147" s="16">
        <f t="shared" si="127"/>
        <v>2134.768</v>
      </c>
      <c r="N147" s="16">
        <f t="shared" si="127"/>
        <v>2134.768</v>
      </c>
      <c r="O147" s="16">
        <f t="shared" si="127"/>
        <v>2134.768</v>
      </c>
      <c r="P147" s="16">
        <f t="shared" si="127"/>
        <v>2134.768</v>
      </c>
      <c r="Q147" s="16">
        <f t="shared" si="127"/>
        <v>2134.768</v>
      </c>
      <c r="R147" s="16">
        <f t="shared" si="127"/>
        <v>2134.768</v>
      </c>
      <c r="S147" s="16">
        <f t="shared" si="127"/>
        <v>2134.768</v>
      </c>
      <c r="T147" s="16">
        <f t="shared" si="127"/>
        <v>2134.768</v>
      </c>
      <c r="U147" s="16">
        <f t="shared" si="127"/>
        <v>2134.768</v>
      </c>
      <c r="V147" s="17">
        <f t="shared" si="127"/>
        <v>2134.768</v>
      </c>
      <c r="X147" s="60"/>
      <c r="Y147" s="60"/>
      <c r="Z147" s="60"/>
    </row>
    <row r="148" spans="4:26" s="57" customFormat="1" ht="14.1" customHeight="1" x14ac:dyDescent="0.3">
      <c r="D148" s="45" t="s">
        <v>50</v>
      </c>
      <c r="E148" s="31" t="s">
        <v>25</v>
      </c>
      <c r="F148" s="39"/>
      <c r="G148" s="39"/>
      <c r="H148" s="40"/>
      <c r="I148" s="80"/>
      <c r="J148" s="16">
        <f t="shared" ref="J148:V148" si="128">J126-J137</f>
        <v>110.753</v>
      </c>
      <c r="K148" s="16">
        <f t="shared" si="128"/>
        <v>110.753</v>
      </c>
      <c r="L148" s="16">
        <f t="shared" si="128"/>
        <v>110.753</v>
      </c>
      <c r="M148" s="16">
        <f t="shared" si="128"/>
        <v>110.753</v>
      </c>
      <c r="N148" s="16">
        <f t="shared" si="128"/>
        <v>110.753</v>
      </c>
      <c r="O148" s="16">
        <f t="shared" si="128"/>
        <v>110.753</v>
      </c>
      <c r="P148" s="16">
        <f t="shared" si="128"/>
        <v>110.753</v>
      </c>
      <c r="Q148" s="16">
        <f t="shared" si="128"/>
        <v>110.753</v>
      </c>
      <c r="R148" s="16">
        <f t="shared" si="128"/>
        <v>110.753</v>
      </c>
      <c r="S148" s="16">
        <f t="shared" si="128"/>
        <v>110.753</v>
      </c>
      <c r="T148" s="16">
        <f t="shared" si="128"/>
        <v>110.753</v>
      </c>
      <c r="U148" s="16">
        <f t="shared" si="128"/>
        <v>110.753</v>
      </c>
      <c r="V148" s="17">
        <f t="shared" si="128"/>
        <v>110.753</v>
      </c>
      <c r="X148" s="60"/>
      <c r="Y148" s="60"/>
      <c r="Z148" s="60"/>
    </row>
    <row r="149" spans="4:26" s="57" customFormat="1" ht="14.1" customHeight="1" x14ac:dyDescent="0.3">
      <c r="D149" s="45" t="s">
        <v>52</v>
      </c>
      <c r="E149" s="31" t="s">
        <v>25</v>
      </c>
      <c r="F149" s="39"/>
      <c r="G149" s="39"/>
      <c r="H149" s="39"/>
      <c r="I149" s="80"/>
      <c r="J149" s="16">
        <f t="shared" ref="J149:V149" si="129">J127-J138</f>
        <v>105.101</v>
      </c>
      <c r="K149" s="16">
        <f t="shared" si="129"/>
        <v>105.101</v>
      </c>
      <c r="L149" s="16">
        <f t="shared" si="129"/>
        <v>105.101</v>
      </c>
      <c r="M149" s="16">
        <f t="shared" si="129"/>
        <v>105.101</v>
      </c>
      <c r="N149" s="16">
        <f t="shared" si="129"/>
        <v>105.101</v>
      </c>
      <c r="O149" s="16">
        <f t="shared" si="129"/>
        <v>105.101</v>
      </c>
      <c r="P149" s="16">
        <f t="shared" si="129"/>
        <v>105.101</v>
      </c>
      <c r="Q149" s="16">
        <f t="shared" si="129"/>
        <v>105.101</v>
      </c>
      <c r="R149" s="16">
        <f t="shared" si="129"/>
        <v>105.101</v>
      </c>
      <c r="S149" s="16">
        <f t="shared" si="129"/>
        <v>105.101</v>
      </c>
      <c r="T149" s="16">
        <f t="shared" si="129"/>
        <v>105.101</v>
      </c>
      <c r="U149" s="16">
        <f t="shared" si="129"/>
        <v>105.101</v>
      </c>
      <c r="V149" s="17">
        <f t="shared" si="129"/>
        <v>105.101</v>
      </c>
      <c r="X149" s="60"/>
      <c r="Y149" s="60"/>
      <c r="Z149" s="60"/>
    </row>
    <row r="150" spans="4:26" s="57" customFormat="1" ht="14.1" customHeight="1" x14ac:dyDescent="0.3">
      <c r="D150" s="44" t="s">
        <v>26</v>
      </c>
      <c r="E150" s="32" t="s">
        <v>25</v>
      </c>
      <c r="F150" s="43"/>
      <c r="G150" s="43"/>
      <c r="H150" s="43"/>
      <c r="I150" s="44"/>
      <c r="J150" s="33">
        <f t="shared" ref="J150:V150" si="130">SUM(J146:J149)</f>
        <v>2999.0830000000005</v>
      </c>
      <c r="K150" s="33">
        <f t="shared" si="130"/>
        <v>2999.0830000000005</v>
      </c>
      <c r="L150" s="33">
        <f t="shared" si="130"/>
        <v>2999.0830000000005</v>
      </c>
      <c r="M150" s="33">
        <f t="shared" si="130"/>
        <v>2999.0830000000005</v>
      </c>
      <c r="N150" s="33">
        <f t="shared" si="130"/>
        <v>2999.0830000000005</v>
      </c>
      <c r="O150" s="33">
        <f t="shared" si="130"/>
        <v>2999.0830000000005</v>
      </c>
      <c r="P150" s="33">
        <f t="shared" si="130"/>
        <v>2999.0830000000005</v>
      </c>
      <c r="Q150" s="33">
        <f t="shared" si="130"/>
        <v>2999.0830000000005</v>
      </c>
      <c r="R150" s="33">
        <f t="shared" si="130"/>
        <v>2999.0830000000005</v>
      </c>
      <c r="S150" s="33">
        <f t="shared" si="130"/>
        <v>2999.0830000000005</v>
      </c>
      <c r="T150" s="33">
        <f t="shared" si="130"/>
        <v>2999.0830000000005</v>
      </c>
      <c r="U150" s="33">
        <f t="shared" si="130"/>
        <v>2999.0830000000005</v>
      </c>
      <c r="V150" s="19">
        <f t="shared" si="130"/>
        <v>2999.0830000000005</v>
      </c>
      <c r="X150" s="60"/>
      <c r="Y150" s="60"/>
      <c r="Z150" s="60"/>
    </row>
    <row r="152" spans="4:26" ht="13.05" customHeight="1" x14ac:dyDescent="0.3">
      <c r="D152" s="92" t="s">
        <v>60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4"/>
    </row>
    <row r="153" spans="4:26" ht="13.05" customHeight="1" x14ac:dyDescent="0.3">
      <c r="D153" s="95"/>
      <c r="E153" s="96"/>
      <c r="F153" s="96"/>
      <c r="G153" s="96"/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7"/>
    </row>
    <row r="154" spans="4:26" s="61" customFormat="1" ht="14.1" customHeight="1" x14ac:dyDescent="0.3">
      <c r="D154" s="68" t="s">
        <v>39</v>
      </c>
      <c r="E154" s="62">
        <v>12</v>
      </c>
      <c r="F154" s="63"/>
      <c r="G154" s="63"/>
      <c r="H154" s="64" t="s">
        <v>40</v>
      </c>
      <c r="I154" s="64" t="s">
        <v>41</v>
      </c>
      <c r="J154" s="64">
        <f>J117</f>
        <v>2024</v>
      </c>
      <c r="K154" s="64">
        <f t="shared" ref="K154:U154" si="131">K117</f>
        <v>2025</v>
      </c>
      <c r="L154" s="64">
        <f t="shared" si="131"/>
        <v>2026</v>
      </c>
      <c r="M154" s="64">
        <f t="shared" si="131"/>
        <v>2027</v>
      </c>
      <c r="N154" s="64">
        <f t="shared" si="131"/>
        <v>2028</v>
      </c>
      <c r="O154" s="64">
        <f t="shared" si="131"/>
        <v>2029</v>
      </c>
      <c r="P154" s="64">
        <f t="shared" si="131"/>
        <v>2030</v>
      </c>
      <c r="Q154" s="64">
        <f t="shared" si="131"/>
        <v>2031</v>
      </c>
      <c r="R154" s="64">
        <f t="shared" si="131"/>
        <v>2032</v>
      </c>
      <c r="S154" s="64">
        <f t="shared" si="131"/>
        <v>2033</v>
      </c>
      <c r="T154" s="64">
        <f t="shared" si="131"/>
        <v>2034</v>
      </c>
      <c r="U154" s="64">
        <f t="shared" si="131"/>
        <v>2035</v>
      </c>
      <c r="V154" s="64">
        <v>2034</v>
      </c>
    </row>
    <row r="155" spans="4:26" ht="26.1" customHeight="1" x14ac:dyDescent="0.3">
      <c r="D155" s="98" t="s">
        <v>42</v>
      </c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98"/>
    </row>
    <row r="156" spans="4:26" s="57" customFormat="1" ht="14.1" customHeight="1" x14ac:dyDescent="0.3">
      <c r="D156" s="31" t="s">
        <v>43</v>
      </c>
      <c r="E156" s="31" t="s">
        <v>44</v>
      </c>
      <c r="F156" s="38"/>
      <c r="G156" s="38"/>
      <c r="H156" s="37"/>
      <c r="I156" s="82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4"/>
      <c r="X156" s="91" t="s">
        <v>45</v>
      </c>
      <c r="Y156" s="91" t="s">
        <v>46</v>
      </c>
      <c r="Z156" s="91" t="s">
        <v>47</v>
      </c>
    </row>
    <row r="157" spans="4:26" s="57" customFormat="1" ht="14.1" customHeight="1" x14ac:dyDescent="0.3">
      <c r="D157" s="45" t="s">
        <v>48</v>
      </c>
      <c r="E157" s="31" t="s">
        <v>21</v>
      </c>
      <c r="F157" s="39"/>
      <c r="G157" s="39"/>
      <c r="H157" s="40"/>
      <c r="I157" s="22">
        <v>189.6</v>
      </c>
      <c r="J157" s="16">
        <f>I157</f>
        <v>189.6</v>
      </c>
      <c r="K157" s="16">
        <f t="shared" ref="K157:K164" si="132">J157</f>
        <v>189.6</v>
      </c>
      <c r="L157" s="16">
        <f t="shared" ref="L157:L164" si="133">K157</f>
        <v>189.6</v>
      </c>
      <c r="M157" s="16">
        <f t="shared" ref="M157:M164" si="134">L157</f>
        <v>189.6</v>
      </c>
      <c r="N157" s="16">
        <f t="shared" ref="N157:N164" si="135">M157</f>
        <v>189.6</v>
      </c>
      <c r="O157" s="16">
        <f t="shared" ref="O157:O164" si="136">N157</f>
        <v>189.6</v>
      </c>
      <c r="P157" s="16">
        <f t="shared" ref="P157:P164" si="137">O157</f>
        <v>189.6</v>
      </c>
      <c r="Q157" s="16">
        <f t="shared" ref="Q157:Q164" si="138">P157</f>
        <v>189.6</v>
      </c>
      <c r="R157" s="16">
        <f t="shared" ref="R157:R164" si="139">Q157</f>
        <v>189.6</v>
      </c>
      <c r="S157" s="16">
        <f t="shared" ref="S157:S164" si="140">R157</f>
        <v>189.6</v>
      </c>
      <c r="T157" s="16">
        <f t="shared" ref="T157:T164" si="141">S157</f>
        <v>189.6</v>
      </c>
      <c r="U157" s="16">
        <f t="shared" ref="U157:U164" si="142">T157</f>
        <v>189.6</v>
      </c>
      <c r="V157" s="17">
        <f t="shared" ref="V157:V164" si="143">U157</f>
        <v>189.6</v>
      </c>
      <c r="X157" s="91"/>
      <c r="Y157" s="91"/>
      <c r="Z157" s="91"/>
    </row>
    <row r="158" spans="4:26" s="57" customFormat="1" ht="14.1" customHeight="1" x14ac:dyDescent="0.3">
      <c r="D158" s="45" t="s">
        <v>49</v>
      </c>
      <c r="E158" s="31" t="s">
        <v>21</v>
      </c>
      <c r="F158" s="39"/>
      <c r="G158" s="39"/>
      <c r="H158" s="40"/>
      <c r="I158" s="22">
        <v>1347.8</v>
      </c>
      <c r="J158" s="16">
        <f t="shared" ref="J158:J164" si="144">I158</f>
        <v>1347.8</v>
      </c>
      <c r="K158" s="16">
        <f t="shared" si="132"/>
        <v>1347.8</v>
      </c>
      <c r="L158" s="16">
        <f t="shared" si="133"/>
        <v>1347.8</v>
      </c>
      <c r="M158" s="16">
        <f t="shared" si="134"/>
        <v>1347.8</v>
      </c>
      <c r="N158" s="16">
        <f t="shared" si="135"/>
        <v>1347.8</v>
      </c>
      <c r="O158" s="16">
        <f t="shared" si="136"/>
        <v>1347.8</v>
      </c>
      <c r="P158" s="16">
        <f t="shared" si="137"/>
        <v>1347.8</v>
      </c>
      <c r="Q158" s="16">
        <f t="shared" si="138"/>
        <v>1347.8</v>
      </c>
      <c r="R158" s="16">
        <f t="shared" si="139"/>
        <v>1347.8</v>
      </c>
      <c r="S158" s="16">
        <f t="shared" si="140"/>
        <v>1347.8</v>
      </c>
      <c r="T158" s="16">
        <f t="shared" si="141"/>
        <v>1347.8</v>
      </c>
      <c r="U158" s="16">
        <f t="shared" si="142"/>
        <v>1347.8</v>
      </c>
      <c r="V158" s="17">
        <f t="shared" si="143"/>
        <v>1347.8</v>
      </c>
      <c r="X158" s="58" t="s">
        <v>56</v>
      </c>
      <c r="Y158" s="59">
        <f>I161/I157</f>
        <v>3.7776160337552742</v>
      </c>
      <c r="Z158" s="59">
        <f>Y158*1.21</f>
        <v>4.5709154008438819</v>
      </c>
    </row>
    <row r="159" spans="4:26" s="57" customFormat="1" ht="14.1" customHeight="1" x14ac:dyDescent="0.3">
      <c r="D159" s="45" t="s">
        <v>50</v>
      </c>
      <c r="E159" s="31" t="s">
        <v>51</v>
      </c>
      <c r="F159" s="39"/>
      <c r="G159" s="39"/>
      <c r="H159" s="40"/>
      <c r="I159" s="22">
        <v>7142</v>
      </c>
      <c r="J159" s="16">
        <f t="shared" si="144"/>
        <v>7142</v>
      </c>
      <c r="K159" s="16">
        <f t="shared" si="132"/>
        <v>7142</v>
      </c>
      <c r="L159" s="16">
        <f t="shared" si="133"/>
        <v>7142</v>
      </c>
      <c r="M159" s="16">
        <f t="shared" si="134"/>
        <v>7142</v>
      </c>
      <c r="N159" s="16">
        <f t="shared" si="135"/>
        <v>7142</v>
      </c>
      <c r="O159" s="16">
        <f t="shared" si="136"/>
        <v>7142</v>
      </c>
      <c r="P159" s="16">
        <f t="shared" si="137"/>
        <v>7142</v>
      </c>
      <c r="Q159" s="16">
        <f t="shared" si="138"/>
        <v>7142</v>
      </c>
      <c r="R159" s="16">
        <f t="shared" si="139"/>
        <v>7142</v>
      </c>
      <c r="S159" s="16">
        <f t="shared" si="140"/>
        <v>7142</v>
      </c>
      <c r="T159" s="16">
        <f t="shared" si="141"/>
        <v>7142</v>
      </c>
      <c r="U159" s="16">
        <f t="shared" si="142"/>
        <v>7142</v>
      </c>
      <c r="V159" s="17">
        <f t="shared" si="143"/>
        <v>7142</v>
      </c>
      <c r="X159" s="58" t="s">
        <v>57</v>
      </c>
      <c r="Y159" s="59">
        <f t="shared" ref="Y159:Y161" si="145">I162/I158</f>
        <v>1.8617161299896128</v>
      </c>
      <c r="Z159" s="59">
        <f>Y159*1.1</f>
        <v>2.047887742988574</v>
      </c>
    </row>
    <row r="160" spans="4:26" s="57" customFormat="1" ht="14.1" customHeight="1" x14ac:dyDescent="0.3">
      <c r="D160" s="45" t="s">
        <v>52</v>
      </c>
      <c r="E160" s="31" t="s">
        <v>51</v>
      </c>
      <c r="F160" s="39"/>
      <c r="G160" s="39"/>
      <c r="H160" s="40"/>
      <c r="I160" s="22">
        <f>I159</f>
        <v>7142</v>
      </c>
      <c r="J160" s="16">
        <f t="shared" si="144"/>
        <v>7142</v>
      </c>
      <c r="K160" s="16">
        <f t="shared" si="132"/>
        <v>7142</v>
      </c>
      <c r="L160" s="16">
        <f t="shared" si="133"/>
        <v>7142</v>
      </c>
      <c r="M160" s="16">
        <f t="shared" si="134"/>
        <v>7142</v>
      </c>
      <c r="N160" s="16">
        <f t="shared" si="135"/>
        <v>7142</v>
      </c>
      <c r="O160" s="16">
        <f t="shared" si="136"/>
        <v>7142</v>
      </c>
      <c r="P160" s="16">
        <f t="shared" si="137"/>
        <v>7142</v>
      </c>
      <c r="Q160" s="16">
        <f t="shared" si="138"/>
        <v>7142</v>
      </c>
      <c r="R160" s="16">
        <f t="shared" si="139"/>
        <v>7142</v>
      </c>
      <c r="S160" s="16">
        <f t="shared" si="140"/>
        <v>7142</v>
      </c>
      <c r="T160" s="16">
        <f t="shared" si="141"/>
        <v>7142</v>
      </c>
      <c r="U160" s="16">
        <f t="shared" si="142"/>
        <v>7142</v>
      </c>
      <c r="V160" s="17">
        <f t="shared" si="143"/>
        <v>7142</v>
      </c>
      <c r="X160" s="58" t="s">
        <v>102</v>
      </c>
      <c r="Y160" s="59">
        <f t="shared" si="145"/>
        <v>4.6050826099131893E-2</v>
      </c>
      <c r="Z160" s="59">
        <f>Y160*1.1</f>
        <v>5.0655908709045086E-2</v>
      </c>
    </row>
    <row r="161" spans="4:26" s="57" customFormat="1" ht="14.1" customHeight="1" x14ac:dyDescent="0.3">
      <c r="D161" s="45" t="s">
        <v>48</v>
      </c>
      <c r="E161" s="31" t="s">
        <v>25</v>
      </c>
      <c r="F161" s="39"/>
      <c r="G161" s="39"/>
      <c r="H161" s="40"/>
      <c r="I161" s="22">
        <v>716.23599999999999</v>
      </c>
      <c r="J161" s="16">
        <f t="shared" si="144"/>
        <v>716.23599999999999</v>
      </c>
      <c r="K161" s="16">
        <f t="shared" si="132"/>
        <v>716.23599999999999</v>
      </c>
      <c r="L161" s="16">
        <f t="shared" si="133"/>
        <v>716.23599999999999</v>
      </c>
      <c r="M161" s="16">
        <f t="shared" si="134"/>
        <v>716.23599999999999</v>
      </c>
      <c r="N161" s="16">
        <f t="shared" si="135"/>
        <v>716.23599999999999</v>
      </c>
      <c r="O161" s="16">
        <f t="shared" si="136"/>
        <v>716.23599999999999</v>
      </c>
      <c r="P161" s="16">
        <f t="shared" si="137"/>
        <v>716.23599999999999</v>
      </c>
      <c r="Q161" s="16">
        <f t="shared" si="138"/>
        <v>716.23599999999999</v>
      </c>
      <c r="R161" s="16">
        <f t="shared" si="139"/>
        <v>716.23599999999999</v>
      </c>
      <c r="S161" s="16">
        <f t="shared" si="140"/>
        <v>716.23599999999999</v>
      </c>
      <c r="T161" s="16">
        <f t="shared" si="141"/>
        <v>716.23599999999999</v>
      </c>
      <c r="U161" s="16">
        <f t="shared" si="142"/>
        <v>716.23599999999999</v>
      </c>
      <c r="V161" s="17">
        <f t="shared" si="143"/>
        <v>716.23599999999999</v>
      </c>
      <c r="X161" s="58" t="s">
        <v>103</v>
      </c>
      <c r="Y161" s="59">
        <f t="shared" si="145"/>
        <v>4.3686642397087652E-2</v>
      </c>
      <c r="Z161" s="59">
        <f>Y161*1.1</f>
        <v>4.805530663679642E-2</v>
      </c>
    </row>
    <row r="162" spans="4:26" s="57" customFormat="1" ht="14.1" customHeight="1" x14ac:dyDescent="0.3">
      <c r="D162" s="45" t="s">
        <v>49</v>
      </c>
      <c r="E162" s="31" t="s">
        <v>25</v>
      </c>
      <c r="F162" s="39"/>
      <c r="G162" s="39"/>
      <c r="H162" s="40"/>
      <c r="I162" s="22">
        <v>2509.221</v>
      </c>
      <c r="J162" s="16">
        <f t="shared" si="144"/>
        <v>2509.221</v>
      </c>
      <c r="K162" s="16">
        <f t="shared" si="132"/>
        <v>2509.221</v>
      </c>
      <c r="L162" s="16">
        <f t="shared" si="133"/>
        <v>2509.221</v>
      </c>
      <c r="M162" s="16">
        <f t="shared" si="134"/>
        <v>2509.221</v>
      </c>
      <c r="N162" s="16">
        <f t="shared" si="135"/>
        <v>2509.221</v>
      </c>
      <c r="O162" s="16">
        <f t="shared" si="136"/>
        <v>2509.221</v>
      </c>
      <c r="P162" s="16">
        <f t="shared" si="137"/>
        <v>2509.221</v>
      </c>
      <c r="Q162" s="16">
        <f t="shared" si="138"/>
        <v>2509.221</v>
      </c>
      <c r="R162" s="16">
        <f t="shared" si="139"/>
        <v>2509.221</v>
      </c>
      <c r="S162" s="16">
        <f t="shared" si="140"/>
        <v>2509.221</v>
      </c>
      <c r="T162" s="16">
        <f t="shared" si="141"/>
        <v>2509.221</v>
      </c>
      <c r="U162" s="16">
        <f t="shared" si="142"/>
        <v>2509.221</v>
      </c>
      <c r="V162" s="17">
        <f t="shared" si="143"/>
        <v>2509.221</v>
      </c>
      <c r="X162" s="60"/>
      <c r="Y162" s="60"/>
      <c r="Z162" s="60"/>
    </row>
    <row r="163" spans="4:26" s="57" customFormat="1" ht="14.1" customHeight="1" x14ac:dyDescent="0.3">
      <c r="D163" s="45" t="s">
        <v>50</v>
      </c>
      <c r="E163" s="31" t="s">
        <v>25</v>
      </c>
      <c r="F163" s="39"/>
      <c r="G163" s="39"/>
      <c r="H163" s="40"/>
      <c r="I163" s="22">
        <v>328.89499999999998</v>
      </c>
      <c r="J163" s="16">
        <f t="shared" si="144"/>
        <v>328.89499999999998</v>
      </c>
      <c r="K163" s="16">
        <f t="shared" si="132"/>
        <v>328.89499999999998</v>
      </c>
      <c r="L163" s="16">
        <f t="shared" si="133"/>
        <v>328.89499999999998</v>
      </c>
      <c r="M163" s="16">
        <f t="shared" si="134"/>
        <v>328.89499999999998</v>
      </c>
      <c r="N163" s="16">
        <f t="shared" si="135"/>
        <v>328.89499999999998</v>
      </c>
      <c r="O163" s="16">
        <f t="shared" si="136"/>
        <v>328.89499999999998</v>
      </c>
      <c r="P163" s="16">
        <f t="shared" si="137"/>
        <v>328.89499999999998</v>
      </c>
      <c r="Q163" s="16">
        <f t="shared" si="138"/>
        <v>328.89499999999998</v>
      </c>
      <c r="R163" s="16">
        <f t="shared" si="139"/>
        <v>328.89499999999998</v>
      </c>
      <c r="S163" s="16">
        <f t="shared" si="140"/>
        <v>328.89499999999998</v>
      </c>
      <c r="T163" s="16">
        <f t="shared" si="141"/>
        <v>328.89499999999998</v>
      </c>
      <c r="U163" s="16">
        <f t="shared" si="142"/>
        <v>328.89499999999998</v>
      </c>
      <c r="V163" s="17">
        <f t="shared" si="143"/>
        <v>328.89499999999998</v>
      </c>
      <c r="X163" s="60"/>
      <c r="Y163" s="60"/>
      <c r="Z163" s="60"/>
    </row>
    <row r="164" spans="4:26" s="57" customFormat="1" ht="14.1" customHeight="1" x14ac:dyDescent="0.3">
      <c r="D164" s="45" t="s">
        <v>52</v>
      </c>
      <c r="E164" s="31" t="s">
        <v>25</v>
      </c>
      <c r="F164" s="39"/>
      <c r="G164" s="39"/>
      <c r="H164" s="39"/>
      <c r="I164" s="22">
        <v>312.01</v>
      </c>
      <c r="J164" s="16">
        <f t="shared" si="144"/>
        <v>312.01</v>
      </c>
      <c r="K164" s="16">
        <f t="shared" si="132"/>
        <v>312.01</v>
      </c>
      <c r="L164" s="16">
        <f t="shared" si="133"/>
        <v>312.01</v>
      </c>
      <c r="M164" s="16">
        <f t="shared" si="134"/>
        <v>312.01</v>
      </c>
      <c r="N164" s="16">
        <f t="shared" si="135"/>
        <v>312.01</v>
      </c>
      <c r="O164" s="16">
        <f t="shared" si="136"/>
        <v>312.01</v>
      </c>
      <c r="P164" s="16">
        <f t="shared" si="137"/>
        <v>312.01</v>
      </c>
      <c r="Q164" s="16">
        <f t="shared" si="138"/>
        <v>312.01</v>
      </c>
      <c r="R164" s="16">
        <f t="shared" si="139"/>
        <v>312.01</v>
      </c>
      <c r="S164" s="16">
        <f t="shared" si="140"/>
        <v>312.01</v>
      </c>
      <c r="T164" s="16">
        <f t="shared" si="141"/>
        <v>312.01</v>
      </c>
      <c r="U164" s="16">
        <f t="shared" si="142"/>
        <v>312.01</v>
      </c>
      <c r="V164" s="17">
        <f t="shared" si="143"/>
        <v>312.01</v>
      </c>
      <c r="X164" s="60"/>
      <c r="Y164" s="60"/>
      <c r="Z164" s="60"/>
    </row>
    <row r="165" spans="4:26" s="57" customFormat="1" ht="14.1" customHeight="1" x14ac:dyDescent="0.3">
      <c r="D165" s="44" t="s">
        <v>26</v>
      </c>
      <c r="E165" s="32" t="s">
        <v>25</v>
      </c>
      <c r="F165" s="43"/>
      <c r="G165" s="43"/>
      <c r="H165" s="43"/>
      <c r="I165" s="33"/>
      <c r="J165" s="33">
        <f t="shared" ref="J165:V165" si="146">SUM(J161:J164)</f>
        <v>3866.3620000000001</v>
      </c>
      <c r="K165" s="33">
        <f t="shared" si="146"/>
        <v>3866.3620000000001</v>
      </c>
      <c r="L165" s="33">
        <f t="shared" si="146"/>
        <v>3866.3620000000001</v>
      </c>
      <c r="M165" s="33">
        <f t="shared" si="146"/>
        <v>3866.3620000000001</v>
      </c>
      <c r="N165" s="33">
        <f t="shared" si="146"/>
        <v>3866.3620000000001</v>
      </c>
      <c r="O165" s="33">
        <f t="shared" si="146"/>
        <v>3866.3620000000001</v>
      </c>
      <c r="P165" s="33">
        <f t="shared" si="146"/>
        <v>3866.3620000000001</v>
      </c>
      <c r="Q165" s="33">
        <f t="shared" si="146"/>
        <v>3866.3620000000001</v>
      </c>
      <c r="R165" s="33">
        <f t="shared" si="146"/>
        <v>3866.3620000000001</v>
      </c>
      <c r="S165" s="33">
        <f t="shared" si="146"/>
        <v>3866.3620000000001</v>
      </c>
      <c r="T165" s="33">
        <f t="shared" si="146"/>
        <v>3866.3620000000001</v>
      </c>
      <c r="U165" s="33">
        <f t="shared" si="146"/>
        <v>3866.3620000000001</v>
      </c>
      <c r="V165" s="19">
        <f t="shared" si="146"/>
        <v>3866.3620000000001</v>
      </c>
      <c r="X165" s="60"/>
      <c r="Y165" s="60"/>
      <c r="Z165" s="60"/>
    </row>
    <row r="166" spans="4:26" ht="26.1" customHeight="1" x14ac:dyDescent="0.3">
      <c r="D166" s="81" t="s">
        <v>53</v>
      </c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</row>
    <row r="167" spans="4:26" s="57" customFormat="1" ht="14.1" customHeight="1" x14ac:dyDescent="0.3">
      <c r="D167" s="31" t="s">
        <v>43</v>
      </c>
      <c r="E167" s="31" t="s">
        <v>44</v>
      </c>
      <c r="F167" s="38"/>
      <c r="G167" s="38"/>
      <c r="H167" s="37"/>
      <c r="I167" s="82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4"/>
      <c r="X167" s="60"/>
      <c r="Y167" s="60"/>
      <c r="Z167" s="60"/>
    </row>
    <row r="168" spans="4:26" s="57" customFormat="1" ht="14.1" customHeight="1" x14ac:dyDescent="0.3">
      <c r="D168" s="45" t="s">
        <v>48</v>
      </c>
      <c r="E168" s="31" t="s">
        <v>21</v>
      </c>
      <c r="F168" s="39"/>
      <c r="G168" s="39"/>
      <c r="H168" s="40"/>
      <c r="I168" s="79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21"/>
      <c r="X168" s="60"/>
      <c r="Y168" s="60"/>
      <c r="Z168" s="60"/>
    </row>
    <row r="169" spans="4:26" s="57" customFormat="1" ht="14.1" customHeight="1" x14ac:dyDescent="0.3">
      <c r="D169" s="45" t="s">
        <v>49</v>
      </c>
      <c r="E169" s="31" t="s">
        <v>21</v>
      </c>
      <c r="F169" s="39"/>
      <c r="G169" s="39"/>
      <c r="H169" s="40"/>
      <c r="I169" s="80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21"/>
      <c r="X169" s="60"/>
      <c r="Y169" s="60"/>
      <c r="Z169" s="60"/>
    </row>
    <row r="170" spans="4:26" s="57" customFormat="1" ht="14.1" customHeight="1" x14ac:dyDescent="0.3">
      <c r="D170" s="45" t="s">
        <v>50</v>
      </c>
      <c r="E170" s="31" t="s">
        <v>51</v>
      </c>
      <c r="F170" s="39"/>
      <c r="G170" s="39"/>
      <c r="H170" s="40"/>
      <c r="I170" s="80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21"/>
      <c r="X170" s="60"/>
      <c r="Y170" s="60"/>
      <c r="Z170" s="60"/>
    </row>
    <row r="171" spans="4:26" s="57" customFormat="1" ht="14.1" customHeight="1" x14ac:dyDescent="0.3">
      <c r="D171" s="45" t="s">
        <v>52</v>
      </c>
      <c r="E171" s="31" t="s">
        <v>51</v>
      </c>
      <c r="F171" s="39"/>
      <c r="G171" s="39"/>
      <c r="H171" s="40"/>
      <c r="I171" s="80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21"/>
      <c r="X171" s="60"/>
      <c r="Y171" s="60"/>
      <c r="Z171" s="60"/>
    </row>
    <row r="172" spans="4:26" s="57" customFormat="1" ht="14.1" customHeight="1" x14ac:dyDescent="0.3">
      <c r="D172" s="45" t="s">
        <v>48</v>
      </c>
      <c r="E172" s="31" t="s">
        <v>25</v>
      </c>
      <c r="F172" s="39"/>
      <c r="G172" s="39"/>
      <c r="H172" s="40"/>
      <c r="I172" s="80"/>
      <c r="J172" s="16">
        <f>J168*$Y158</f>
        <v>0</v>
      </c>
      <c r="K172" s="16">
        <f t="shared" ref="K172:U172" si="147">K168*$Y158</f>
        <v>0</v>
      </c>
      <c r="L172" s="16">
        <f t="shared" si="147"/>
        <v>0</v>
      </c>
      <c r="M172" s="16">
        <f t="shared" si="147"/>
        <v>0</v>
      </c>
      <c r="N172" s="16">
        <f t="shared" si="147"/>
        <v>0</v>
      </c>
      <c r="O172" s="16">
        <f t="shared" si="147"/>
        <v>0</v>
      </c>
      <c r="P172" s="16">
        <f t="shared" si="147"/>
        <v>0</v>
      </c>
      <c r="Q172" s="16">
        <f t="shared" si="147"/>
        <v>0</v>
      </c>
      <c r="R172" s="16">
        <f t="shared" si="147"/>
        <v>0</v>
      </c>
      <c r="S172" s="16">
        <f t="shared" si="147"/>
        <v>0</v>
      </c>
      <c r="T172" s="16">
        <f t="shared" si="147"/>
        <v>0</v>
      </c>
      <c r="U172" s="16">
        <f t="shared" si="147"/>
        <v>0</v>
      </c>
      <c r="V172" s="17">
        <f t="shared" ref="V172" si="148">V168*$Y158</f>
        <v>0</v>
      </c>
      <c r="X172" s="60"/>
      <c r="Y172" s="60"/>
      <c r="Z172" s="60"/>
    </row>
    <row r="173" spans="4:26" s="57" customFormat="1" ht="14.1" customHeight="1" x14ac:dyDescent="0.3">
      <c r="D173" s="45" t="s">
        <v>49</v>
      </c>
      <c r="E173" s="31" t="s">
        <v>25</v>
      </c>
      <c r="F173" s="39"/>
      <c r="G173" s="39"/>
      <c r="H173" s="40"/>
      <c r="I173" s="80"/>
      <c r="J173" s="16">
        <f t="shared" ref="J173:U175" si="149">J169*$Y159</f>
        <v>0</v>
      </c>
      <c r="K173" s="16">
        <f t="shared" si="149"/>
        <v>0</v>
      </c>
      <c r="L173" s="16">
        <f t="shared" si="149"/>
        <v>0</v>
      </c>
      <c r="M173" s="16">
        <f t="shared" si="149"/>
        <v>0</v>
      </c>
      <c r="N173" s="16">
        <f t="shared" si="149"/>
        <v>0</v>
      </c>
      <c r="O173" s="16">
        <f t="shared" si="149"/>
        <v>0</v>
      </c>
      <c r="P173" s="16">
        <f t="shared" si="149"/>
        <v>0</v>
      </c>
      <c r="Q173" s="16">
        <f t="shared" si="149"/>
        <v>0</v>
      </c>
      <c r="R173" s="16">
        <f t="shared" si="149"/>
        <v>0</v>
      </c>
      <c r="S173" s="16">
        <f t="shared" si="149"/>
        <v>0</v>
      </c>
      <c r="T173" s="16">
        <f t="shared" si="149"/>
        <v>0</v>
      </c>
      <c r="U173" s="16">
        <f t="shared" si="149"/>
        <v>0</v>
      </c>
      <c r="V173" s="17">
        <f t="shared" ref="V173" si="150">V169*$Y159</f>
        <v>0</v>
      </c>
      <c r="X173" s="60"/>
      <c r="Y173" s="60"/>
      <c r="Z173" s="60"/>
    </row>
    <row r="174" spans="4:26" s="57" customFormat="1" ht="14.1" customHeight="1" x14ac:dyDescent="0.3">
      <c r="D174" s="45" t="s">
        <v>50</v>
      </c>
      <c r="E174" s="31" t="s">
        <v>25</v>
      </c>
      <c r="F174" s="39"/>
      <c r="G174" s="39"/>
      <c r="H174" s="40"/>
      <c r="I174" s="80"/>
      <c r="J174" s="16">
        <f t="shared" si="149"/>
        <v>0</v>
      </c>
      <c r="K174" s="16">
        <f t="shared" si="149"/>
        <v>0</v>
      </c>
      <c r="L174" s="16">
        <f t="shared" si="149"/>
        <v>0</v>
      </c>
      <c r="M174" s="16">
        <f t="shared" si="149"/>
        <v>0</v>
      </c>
      <c r="N174" s="16">
        <f t="shared" si="149"/>
        <v>0</v>
      </c>
      <c r="O174" s="16">
        <f t="shared" si="149"/>
        <v>0</v>
      </c>
      <c r="P174" s="16">
        <f t="shared" si="149"/>
        <v>0</v>
      </c>
      <c r="Q174" s="16">
        <f t="shared" si="149"/>
        <v>0</v>
      </c>
      <c r="R174" s="16">
        <f t="shared" si="149"/>
        <v>0</v>
      </c>
      <c r="S174" s="16">
        <f t="shared" si="149"/>
        <v>0</v>
      </c>
      <c r="T174" s="16">
        <f t="shared" si="149"/>
        <v>0</v>
      </c>
      <c r="U174" s="16">
        <f t="shared" si="149"/>
        <v>0</v>
      </c>
      <c r="V174" s="17">
        <f t="shared" ref="V174" si="151">V170*$Y160</f>
        <v>0</v>
      </c>
      <c r="X174" s="60"/>
      <c r="Y174" s="60"/>
      <c r="Z174" s="60"/>
    </row>
    <row r="175" spans="4:26" s="57" customFormat="1" ht="14.1" customHeight="1" x14ac:dyDescent="0.3">
      <c r="D175" s="45" t="s">
        <v>52</v>
      </c>
      <c r="E175" s="31" t="s">
        <v>25</v>
      </c>
      <c r="F175" s="39"/>
      <c r="G175" s="39"/>
      <c r="H175" s="39"/>
      <c r="I175" s="80"/>
      <c r="J175" s="16">
        <f t="shared" si="149"/>
        <v>0</v>
      </c>
      <c r="K175" s="16">
        <f t="shared" si="149"/>
        <v>0</v>
      </c>
      <c r="L175" s="16">
        <f t="shared" si="149"/>
        <v>0</v>
      </c>
      <c r="M175" s="16">
        <f t="shared" si="149"/>
        <v>0</v>
      </c>
      <c r="N175" s="16">
        <f t="shared" si="149"/>
        <v>0</v>
      </c>
      <c r="O175" s="16">
        <f t="shared" si="149"/>
        <v>0</v>
      </c>
      <c r="P175" s="16">
        <f t="shared" si="149"/>
        <v>0</v>
      </c>
      <c r="Q175" s="16">
        <f t="shared" si="149"/>
        <v>0</v>
      </c>
      <c r="R175" s="16">
        <f t="shared" si="149"/>
        <v>0</v>
      </c>
      <c r="S175" s="16">
        <f t="shared" si="149"/>
        <v>0</v>
      </c>
      <c r="T175" s="16">
        <f t="shared" si="149"/>
        <v>0</v>
      </c>
      <c r="U175" s="16">
        <f t="shared" si="149"/>
        <v>0</v>
      </c>
      <c r="V175" s="17">
        <f t="shared" ref="V175" si="152">V171*$Y161</f>
        <v>0</v>
      </c>
      <c r="X175" s="60"/>
      <c r="Y175" s="60"/>
      <c r="Z175" s="60"/>
    </row>
    <row r="176" spans="4:26" s="57" customFormat="1" ht="14.1" customHeight="1" x14ac:dyDescent="0.3">
      <c r="D176" s="44" t="s">
        <v>26</v>
      </c>
      <c r="E176" s="32" t="s">
        <v>25</v>
      </c>
      <c r="F176" s="43"/>
      <c r="G176" s="43"/>
      <c r="H176" s="43"/>
      <c r="I176" s="44"/>
      <c r="J176" s="33">
        <f>SUM(J172:J175)</f>
        <v>0</v>
      </c>
      <c r="K176" s="33">
        <f>SUM(K172:K175)</f>
        <v>0</v>
      </c>
      <c r="L176" s="33">
        <f t="shared" ref="L176" si="153">SUM(L172:L175)</f>
        <v>0</v>
      </c>
      <c r="M176" s="33">
        <f t="shared" ref="M176" si="154">SUM(M172:M175)</f>
        <v>0</v>
      </c>
      <c r="N176" s="33">
        <f t="shared" ref="N176" si="155">SUM(N172:N175)</f>
        <v>0</v>
      </c>
      <c r="O176" s="33">
        <f t="shared" ref="O176" si="156">SUM(O172:O175)</f>
        <v>0</v>
      </c>
      <c r="P176" s="33">
        <f t="shared" ref="P176" si="157">SUM(P172:P175)</f>
        <v>0</v>
      </c>
      <c r="Q176" s="33">
        <f t="shared" ref="Q176" si="158">SUM(Q172:Q175)</f>
        <v>0</v>
      </c>
      <c r="R176" s="33">
        <f t="shared" ref="R176" si="159">SUM(R172:R175)</f>
        <v>0</v>
      </c>
      <c r="S176" s="33">
        <f t="shared" ref="S176" si="160">SUM(S172:S175)</f>
        <v>0</v>
      </c>
      <c r="T176" s="33">
        <f t="shared" ref="T176" si="161">SUM(T172:T175)</f>
        <v>0</v>
      </c>
      <c r="U176" s="33">
        <f t="shared" ref="U176" si="162">SUM(U172:U175)</f>
        <v>0</v>
      </c>
      <c r="V176" s="19">
        <f t="shared" ref="V176" si="163">SUM(V168:V175)</f>
        <v>0</v>
      </c>
      <c r="X176" s="60"/>
      <c r="Y176" s="60"/>
      <c r="Z176" s="60"/>
    </row>
    <row r="177" spans="4:26" ht="26.1" customHeight="1" x14ac:dyDescent="0.3">
      <c r="D177" s="81" t="s">
        <v>54</v>
      </c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</row>
    <row r="178" spans="4:26" s="57" customFormat="1" ht="14.1" customHeight="1" x14ac:dyDescent="0.3">
      <c r="D178" s="31" t="s">
        <v>43</v>
      </c>
      <c r="E178" s="31" t="s">
        <v>44</v>
      </c>
      <c r="F178" s="38"/>
      <c r="G178" s="38"/>
      <c r="H178" s="37"/>
      <c r="I178" s="82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4"/>
      <c r="X178" s="67"/>
      <c r="Y178" s="67"/>
      <c r="Z178" s="67"/>
    </row>
    <row r="179" spans="4:26" s="57" customFormat="1" ht="14.1" customHeight="1" x14ac:dyDescent="0.3">
      <c r="D179" s="45" t="s">
        <v>48</v>
      </c>
      <c r="E179" s="31" t="s">
        <v>21</v>
      </c>
      <c r="F179" s="39"/>
      <c r="G179" s="39"/>
      <c r="H179" s="40"/>
      <c r="I179" s="79"/>
      <c r="J179" s="16">
        <f t="shared" ref="J179:V179" si="164">J157-J168</f>
        <v>189.6</v>
      </c>
      <c r="K179" s="16">
        <f t="shared" si="164"/>
        <v>189.6</v>
      </c>
      <c r="L179" s="16">
        <f t="shared" si="164"/>
        <v>189.6</v>
      </c>
      <c r="M179" s="16">
        <f t="shared" si="164"/>
        <v>189.6</v>
      </c>
      <c r="N179" s="16">
        <f t="shared" si="164"/>
        <v>189.6</v>
      </c>
      <c r="O179" s="16">
        <f t="shared" si="164"/>
        <v>189.6</v>
      </c>
      <c r="P179" s="16">
        <f t="shared" si="164"/>
        <v>189.6</v>
      </c>
      <c r="Q179" s="16">
        <f t="shared" si="164"/>
        <v>189.6</v>
      </c>
      <c r="R179" s="16">
        <f t="shared" si="164"/>
        <v>189.6</v>
      </c>
      <c r="S179" s="16">
        <f t="shared" si="164"/>
        <v>189.6</v>
      </c>
      <c r="T179" s="16">
        <f t="shared" si="164"/>
        <v>189.6</v>
      </c>
      <c r="U179" s="16">
        <f t="shared" si="164"/>
        <v>189.6</v>
      </c>
      <c r="V179" s="17">
        <f t="shared" si="164"/>
        <v>189.6</v>
      </c>
      <c r="X179" s="67"/>
      <c r="Y179" s="67"/>
      <c r="Z179" s="67"/>
    </row>
    <row r="180" spans="4:26" s="57" customFormat="1" ht="14.1" customHeight="1" x14ac:dyDescent="0.3">
      <c r="D180" s="45" t="s">
        <v>49</v>
      </c>
      <c r="E180" s="31" t="s">
        <v>21</v>
      </c>
      <c r="F180" s="39"/>
      <c r="G180" s="39"/>
      <c r="H180" s="40"/>
      <c r="I180" s="80"/>
      <c r="J180" s="16">
        <f t="shared" ref="J180:V180" si="165">J158-J169</f>
        <v>1347.8</v>
      </c>
      <c r="K180" s="16">
        <f t="shared" si="165"/>
        <v>1347.8</v>
      </c>
      <c r="L180" s="16">
        <f t="shared" si="165"/>
        <v>1347.8</v>
      </c>
      <c r="M180" s="16">
        <f t="shared" si="165"/>
        <v>1347.8</v>
      </c>
      <c r="N180" s="16">
        <f t="shared" si="165"/>
        <v>1347.8</v>
      </c>
      <c r="O180" s="16">
        <f t="shared" si="165"/>
        <v>1347.8</v>
      </c>
      <c r="P180" s="16">
        <f t="shared" si="165"/>
        <v>1347.8</v>
      </c>
      <c r="Q180" s="16">
        <f t="shared" si="165"/>
        <v>1347.8</v>
      </c>
      <c r="R180" s="16">
        <f t="shared" si="165"/>
        <v>1347.8</v>
      </c>
      <c r="S180" s="16">
        <f t="shared" si="165"/>
        <v>1347.8</v>
      </c>
      <c r="T180" s="16">
        <f t="shared" si="165"/>
        <v>1347.8</v>
      </c>
      <c r="U180" s="16">
        <f t="shared" si="165"/>
        <v>1347.8</v>
      </c>
      <c r="V180" s="17">
        <f t="shared" si="165"/>
        <v>1347.8</v>
      </c>
      <c r="X180" s="67"/>
      <c r="Y180" s="67"/>
      <c r="Z180" s="67"/>
    </row>
    <row r="181" spans="4:26" s="57" customFormat="1" ht="14.1" customHeight="1" x14ac:dyDescent="0.3">
      <c r="D181" s="45" t="s">
        <v>50</v>
      </c>
      <c r="E181" s="31" t="s">
        <v>51</v>
      </c>
      <c r="F181" s="39"/>
      <c r="G181" s="39"/>
      <c r="H181" s="40"/>
      <c r="I181" s="80"/>
      <c r="J181" s="16">
        <f t="shared" ref="J181:V181" si="166">J159-J170</f>
        <v>7142</v>
      </c>
      <c r="K181" s="16">
        <f t="shared" si="166"/>
        <v>7142</v>
      </c>
      <c r="L181" s="16">
        <f t="shared" si="166"/>
        <v>7142</v>
      </c>
      <c r="M181" s="16">
        <f t="shared" si="166"/>
        <v>7142</v>
      </c>
      <c r="N181" s="16">
        <f t="shared" si="166"/>
        <v>7142</v>
      </c>
      <c r="O181" s="16">
        <f t="shared" si="166"/>
        <v>7142</v>
      </c>
      <c r="P181" s="16">
        <f t="shared" si="166"/>
        <v>7142</v>
      </c>
      <c r="Q181" s="16">
        <f t="shared" si="166"/>
        <v>7142</v>
      </c>
      <c r="R181" s="16">
        <f t="shared" si="166"/>
        <v>7142</v>
      </c>
      <c r="S181" s="16">
        <f t="shared" si="166"/>
        <v>7142</v>
      </c>
      <c r="T181" s="16">
        <f t="shared" si="166"/>
        <v>7142</v>
      </c>
      <c r="U181" s="16">
        <f t="shared" si="166"/>
        <v>7142</v>
      </c>
      <c r="V181" s="17">
        <f t="shared" si="166"/>
        <v>7142</v>
      </c>
      <c r="X181" s="67"/>
      <c r="Y181" s="67"/>
      <c r="Z181" s="67"/>
    </row>
    <row r="182" spans="4:26" s="57" customFormat="1" ht="14.1" customHeight="1" x14ac:dyDescent="0.3">
      <c r="D182" s="45" t="s">
        <v>52</v>
      </c>
      <c r="E182" s="31" t="s">
        <v>51</v>
      </c>
      <c r="F182" s="39"/>
      <c r="G182" s="39"/>
      <c r="H182" s="40"/>
      <c r="I182" s="80"/>
      <c r="J182" s="16">
        <f t="shared" ref="J182:V182" si="167">J160-J171</f>
        <v>7142</v>
      </c>
      <c r="K182" s="16">
        <f t="shared" si="167"/>
        <v>7142</v>
      </c>
      <c r="L182" s="16">
        <f t="shared" si="167"/>
        <v>7142</v>
      </c>
      <c r="M182" s="16">
        <f t="shared" si="167"/>
        <v>7142</v>
      </c>
      <c r="N182" s="16">
        <f t="shared" si="167"/>
        <v>7142</v>
      </c>
      <c r="O182" s="16">
        <f t="shared" si="167"/>
        <v>7142</v>
      </c>
      <c r="P182" s="16">
        <f t="shared" si="167"/>
        <v>7142</v>
      </c>
      <c r="Q182" s="16">
        <f t="shared" si="167"/>
        <v>7142</v>
      </c>
      <c r="R182" s="16">
        <f t="shared" si="167"/>
        <v>7142</v>
      </c>
      <c r="S182" s="16">
        <f t="shared" si="167"/>
        <v>7142</v>
      </c>
      <c r="T182" s="16">
        <f t="shared" si="167"/>
        <v>7142</v>
      </c>
      <c r="U182" s="16">
        <f t="shared" si="167"/>
        <v>7142</v>
      </c>
      <c r="V182" s="17">
        <f t="shared" si="167"/>
        <v>7142</v>
      </c>
      <c r="X182" s="67"/>
      <c r="Y182" s="67"/>
      <c r="Z182" s="67"/>
    </row>
    <row r="183" spans="4:26" s="57" customFormat="1" ht="14.1" customHeight="1" x14ac:dyDescent="0.3">
      <c r="D183" s="45" t="s">
        <v>48</v>
      </c>
      <c r="E183" s="31" t="s">
        <v>25</v>
      </c>
      <c r="F183" s="39"/>
      <c r="G183" s="39"/>
      <c r="H183" s="40"/>
      <c r="I183" s="80"/>
      <c r="J183" s="16">
        <f t="shared" ref="J183:V183" si="168">J161-J172</f>
        <v>716.23599999999999</v>
      </c>
      <c r="K183" s="16">
        <f t="shared" si="168"/>
        <v>716.23599999999999</v>
      </c>
      <c r="L183" s="16">
        <f t="shared" si="168"/>
        <v>716.23599999999999</v>
      </c>
      <c r="M183" s="16">
        <f t="shared" si="168"/>
        <v>716.23599999999999</v>
      </c>
      <c r="N183" s="16">
        <f t="shared" si="168"/>
        <v>716.23599999999999</v>
      </c>
      <c r="O183" s="16">
        <f t="shared" si="168"/>
        <v>716.23599999999999</v>
      </c>
      <c r="P183" s="16">
        <f t="shared" si="168"/>
        <v>716.23599999999999</v>
      </c>
      <c r="Q183" s="16">
        <f t="shared" si="168"/>
        <v>716.23599999999999</v>
      </c>
      <c r="R183" s="16">
        <f t="shared" si="168"/>
        <v>716.23599999999999</v>
      </c>
      <c r="S183" s="16">
        <f t="shared" si="168"/>
        <v>716.23599999999999</v>
      </c>
      <c r="T183" s="16">
        <f t="shared" si="168"/>
        <v>716.23599999999999</v>
      </c>
      <c r="U183" s="16">
        <f t="shared" si="168"/>
        <v>716.23599999999999</v>
      </c>
      <c r="V183" s="17">
        <f t="shared" si="168"/>
        <v>716.23599999999999</v>
      </c>
      <c r="X183" s="67"/>
      <c r="Y183" s="67"/>
      <c r="Z183" s="67"/>
    </row>
    <row r="184" spans="4:26" s="57" customFormat="1" ht="14.1" customHeight="1" x14ac:dyDescent="0.3">
      <c r="D184" s="45" t="s">
        <v>49</v>
      </c>
      <c r="E184" s="31" t="s">
        <v>25</v>
      </c>
      <c r="F184" s="39"/>
      <c r="G184" s="39"/>
      <c r="H184" s="40"/>
      <c r="I184" s="80"/>
      <c r="J184" s="16">
        <f t="shared" ref="J184:V184" si="169">J162-J173</f>
        <v>2509.221</v>
      </c>
      <c r="K184" s="16">
        <f t="shared" si="169"/>
        <v>2509.221</v>
      </c>
      <c r="L184" s="16">
        <f t="shared" si="169"/>
        <v>2509.221</v>
      </c>
      <c r="M184" s="16">
        <f t="shared" si="169"/>
        <v>2509.221</v>
      </c>
      <c r="N184" s="16">
        <f t="shared" si="169"/>
        <v>2509.221</v>
      </c>
      <c r="O184" s="16">
        <f t="shared" si="169"/>
        <v>2509.221</v>
      </c>
      <c r="P184" s="16">
        <f t="shared" si="169"/>
        <v>2509.221</v>
      </c>
      <c r="Q184" s="16">
        <f t="shared" si="169"/>
        <v>2509.221</v>
      </c>
      <c r="R184" s="16">
        <f t="shared" si="169"/>
        <v>2509.221</v>
      </c>
      <c r="S184" s="16">
        <f t="shared" si="169"/>
        <v>2509.221</v>
      </c>
      <c r="T184" s="16">
        <f t="shared" si="169"/>
        <v>2509.221</v>
      </c>
      <c r="U184" s="16">
        <f t="shared" si="169"/>
        <v>2509.221</v>
      </c>
      <c r="V184" s="17">
        <f t="shared" si="169"/>
        <v>2509.221</v>
      </c>
      <c r="X184" s="60"/>
      <c r="Y184" s="60"/>
      <c r="Z184" s="60"/>
    </row>
    <row r="185" spans="4:26" s="57" customFormat="1" ht="14.1" customHeight="1" x14ac:dyDescent="0.3">
      <c r="D185" s="45" t="s">
        <v>50</v>
      </c>
      <c r="E185" s="31" t="s">
        <v>25</v>
      </c>
      <c r="F185" s="39"/>
      <c r="G185" s="39"/>
      <c r="H185" s="40"/>
      <c r="I185" s="80"/>
      <c r="J185" s="16">
        <f t="shared" ref="J185:V185" si="170">J163-J174</f>
        <v>328.89499999999998</v>
      </c>
      <c r="K185" s="16">
        <f t="shared" si="170"/>
        <v>328.89499999999998</v>
      </c>
      <c r="L185" s="16">
        <f t="shared" si="170"/>
        <v>328.89499999999998</v>
      </c>
      <c r="M185" s="16">
        <f t="shared" si="170"/>
        <v>328.89499999999998</v>
      </c>
      <c r="N185" s="16">
        <f t="shared" si="170"/>
        <v>328.89499999999998</v>
      </c>
      <c r="O185" s="16">
        <f t="shared" si="170"/>
        <v>328.89499999999998</v>
      </c>
      <c r="P185" s="16">
        <f t="shared" si="170"/>
        <v>328.89499999999998</v>
      </c>
      <c r="Q185" s="16">
        <f t="shared" si="170"/>
        <v>328.89499999999998</v>
      </c>
      <c r="R185" s="16">
        <f t="shared" si="170"/>
        <v>328.89499999999998</v>
      </c>
      <c r="S185" s="16">
        <f t="shared" si="170"/>
        <v>328.89499999999998</v>
      </c>
      <c r="T185" s="16">
        <f t="shared" si="170"/>
        <v>328.89499999999998</v>
      </c>
      <c r="U185" s="16">
        <f t="shared" si="170"/>
        <v>328.89499999999998</v>
      </c>
      <c r="V185" s="17">
        <f t="shared" si="170"/>
        <v>328.89499999999998</v>
      </c>
      <c r="X185" s="60"/>
      <c r="Y185" s="60"/>
      <c r="Z185" s="60"/>
    </row>
    <row r="186" spans="4:26" s="57" customFormat="1" ht="14.1" customHeight="1" x14ac:dyDescent="0.3">
      <c r="D186" s="45" t="s">
        <v>52</v>
      </c>
      <c r="E186" s="31" t="s">
        <v>25</v>
      </c>
      <c r="F186" s="39"/>
      <c r="G186" s="39"/>
      <c r="H186" s="39"/>
      <c r="I186" s="80"/>
      <c r="J186" s="16">
        <f t="shared" ref="J186:V186" si="171">J164-J175</f>
        <v>312.01</v>
      </c>
      <c r="K186" s="16">
        <f t="shared" si="171"/>
        <v>312.01</v>
      </c>
      <c r="L186" s="16">
        <f t="shared" si="171"/>
        <v>312.01</v>
      </c>
      <c r="M186" s="16">
        <f t="shared" si="171"/>
        <v>312.01</v>
      </c>
      <c r="N186" s="16">
        <f t="shared" si="171"/>
        <v>312.01</v>
      </c>
      <c r="O186" s="16">
        <f t="shared" si="171"/>
        <v>312.01</v>
      </c>
      <c r="P186" s="16">
        <f t="shared" si="171"/>
        <v>312.01</v>
      </c>
      <c r="Q186" s="16">
        <f t="shared" si="171"/>
        <v>312.01</v>
      </c>
      <c r="R186" s="16">
        <f t="shared" si="171"/>
        <v>312.01</v>
      </c>
      <c r="S186" s="16">
        <f t="shared" si="171"/>
        <v>312.01</v>
      </c>
      <c r="T186" s="16">
        <f t="shared" si="171"/>
        <v>312.01</v>
      </c>
      <c r="U186" s="16">
        <f t="shared" si="171"/>
        <v>312.01</v>
      </c>
      <c r="V186" s="17">
        <f t="shared" si="171"/>
        <v>312.01</v>
      </c>
      <c r="X186" s="60"/>
      <c r="Y186" s="60"/>
      <c r="Z186" s="60"/>
    </row>
    <row r="187" spans="4:26" s="57" customFormat="1" ht="14.1" customHeight="1" x14ac:dyDescent="0.3">
      <c r="D187" s="44" t="s">
        <v>26</v>
      </c>
      <c r="E187" s="32" t="s">
        <v>25</v>
      </c>
      <c r="F187" s="43"/>
      <c r="G187" s="43"/>
      <c r="H187" s="43"/>
      <c r="I187" s="44"/>
      <c r="J187" s="33">
        <f t="shared" ref="J187:V187" si="172">SUM(J183:J186)</f>
        <v>3866.3620000000001</v>
      </c>
      <c r="K187" s="33">
        <f t="shared" si="172"/>
        <v>3866.3620000000001</v>
      </c>
      <c r="L187" s="33">
        <f t="shared" si="172"/>
        <v>3866.3620000000001</v>
      </c>
      <c r="M187" s="33">
        <f t="shared" si="172"/>
        <v>3866.3620000000001</v>
      </c>
      <c r="N187" s="33">
        <f t="shared" si="172"/>
        <v>3866.3620000000001</v>
      </c>
      <c r="O187" s="33">
        <f t="shared" si="172"/>
        <v>3866.3620000000001</v>
      </c>
      <c r="P187" s="33">
        <f t="shared" si="172"/>
        <v>3866.3620000000001</v>
      </c>
      <c r="Q187" s="33">
        <f t="shared" si="172"/>
        <v>3866.3620000000001</v>
      </c>
      <c r="R187" s="33">
        <f t="shared" si="172"/>
        <v>3866.3620000000001</v>
      </c>
      <c r="S187" s="33">
        <f t="shared" si="172"/>
        <v>3866.3620000000001</v>
      </c>
      <c r="T187" s="33">
        <f t="shared" si="172"/>
        <v>3866.3620000000001</v>
      </c>
      <c r="U187" s="33">
        <f t="shared" si="172"/>
        <v>3866.3620000000001</v>
      </c>
      <c r="V187" s="19">
        <f t="shared" si="172"/>
        <v>3866.3620000000001</v>
      </c>
      <c r="X187" s="60"/>
      <c r="Y187" s="60"/>
      <c r="Z187" s="60"/>
    </row>
    <row r="189" spans="4:26" ht="13.05" customHeight="1" x14ac:dyDescent="0.3">
      <c r="D189" s="92" t="s">
        <v>61</v>
      </c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4"/>
    </row>
    <row r="190" spans="4:26" ht="13.05" customHeight="1" x14ac:dyDescent="0.3">
      <c r="D190" s="95"/>
      <c r="E190" s="96"/>
      <c r="F190" s="96"/>
      <c r="G190" s="96"/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7"/>
    </row>
    <row r="191" spans="4:26" s="61" customFormat="1" ht="14.1" customHeight="1" x14ac:dyDescent="0.3">
      <c r="D191" s="68" t="s">
        <v>39</v>
      </c>
      <c r="E191" s="62">
        <v>12</v>
      </c>
      <c r="F191" s="63"/>
      <c r="G191" s="63"/>
      <c r="H191" s="64" t="s">
        <v>40</v>
      </c>
      <c r="I191" s="64" t="s">
        <v>41</v>
      </c>
      <c r="J191" s="64">
        <f>J154</f>
        <v>2024</v>
      </c>
      <c r="K191" s="64">
        <v>2023</v>
      </c>
      <c r="L191" s="64">
        <v>2024</v>
      </c>
      <c r="M191" s="64">
        <v>2025</v>
      </c>
      <c r="N191" s="64">
        <v>2026</v>
      </c>
      <c r="O191" s="64">
        <v>2027</v>
      </c>
      <c r="P191" s="64">
        <v>2028</v>
      </c>
      <c r="Q191" s="64">
        <v>2029</v>
      </c>
      <c r="R191" s="64">
        <v>2030</v>
      </c>
      <c r="S191" s="64">
        <v>2031</v>
      </c>
      <c r="T191" s="64">
        <v>2032</v>
      </c>
      <c r="U191" s="64">
        <v>2033</v>
      </c>
      <c r="V191" s="64">
        <v>2034</v>
      </c>
    </row>
    <row r="192" spans="4:26" ht="26.1" customHeight="1" x14ac:dyDescent="0.3">
      <c r="D192" s="98" t="s">
        <v>42</v>
      </c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  <c r="V192" s="98"/>
    </row>
    <row r="193" spans="4:26" s="57" customFormat="1" ht="14.1" customHeight="1" x14ac:dyDescent="0.3">
      <c r="D193" s="31" t="s">
        <v>43</v>
      </c>
      <c r="E193" s="31" t="s">
        <v>44</v>
      </c>
      <c r="F193" s="38"/>
      <c r="G193" s="38"/>
      <c r="H193" s="37"/>
      <c r="I193" s="82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4"/>
      <c r="X193" s="91" t="s">
        <v>45</v>
      </c>
      <c r="Y193" s="91" t="s">
        <v>46</v>
      </c>
      <c r="Z193" s="91" t="s">
        <v>47</v>
      </c>
    </row>
    <row r="194" spans="4:26" s="57" customFormat="1" ht="14.1" customHeight="1" x14ac:dyDescent="0.3">
      <c r="D194" s="45" t="s">
        <v>48</v>
      </c>
      <c r="E194" s="31" t="s">
        <v>21</v>
      </c>
      <c r="F194" s="39"/>
      <c r="G194" s="39"/>
      <c r="H194" s="40"/>
      <c r="I194" s="22">
        <v>72.400000000000006</v>
      </c>
      <c r="J194" s="16">
        <f>I194</f>
        <v>72.400000000000006</v>
      </c>
      <c r="K194" s="16">
        <f t="shared" ref="K194:K201" si="173">J194</f>
        <v>72.400000000000006</v>
      </c>
      <c r="L194" s="16">
        <f t="shared" ref="L194:L201" si="174">K194</f>
        <v>72.400000000000006</v>
      </c>
      <c r="M194" s="16">
        <f t="shared" ref="M194:M201" si="175">L194</f>
        <v>72.400000000000006</v>
      </c>
      <c r="N194" s="16">
        <f t="shared" ref="N194:N201" si="176">M194</f>
        <v>72.400000000000006</v>
      </c>
      <c r="O194" s="16">
        <f t="shared" ref="O194:O201" si="177">N194</f>
        <v>72.400000000000006</v>
      </c>
      <c r="P194" s="16">
        <f t="shared" ref="P194:P201" si="178">O194</f>
        <v>72.400000000000006</v>
      </c>
      <c r="Q194" s="16">
        <f t="shared" ref="Q194:Q201" si="179">P194</f>
        <v>72.400000000000006</v>
      </c>
      <c r="R194" s="16">
        <f t="shared" ref="R194:R201" si="180">Q194</f>
        <v>72.400000000000006</v>
      </c>
      <c r="S194" s="16">
        <f t="shared" ref="S194:S201" si="181">R194</f>
        <v>72.400000000000006</v>
      </c>
      <c r="T194" s="16">
        <f t="shared" ref="T194:T201" si="182">S194</f>
        <v>72.400000000000006</v>
      </c>
      <c r="U194" s="16">
        <f t="shared" ref="U194:U201" si="183">T194</f>
        <v>72.400000000000006</v>
      </c>
      <c r="V194" s="17">
        <f t="shared" ref="V194:V201" si="184">U194</f>
        <v>72.400000000000006</v>
      </c>
      <c r="X194" s="91"/>
      <c r="Y194" s="91"/>
      <c r="Z194" s="91"/>
    </row>
    <row r="195" spans="4:26" s="57" customFormat="1" ht="14.1" customHeight="1" x14ac:dyDescent="0.3">
      <c r="D195" s="45" t="s">
        <v>49</v>
      </c>
      <c r="E195" s="31" t="s">
        <v>21</v>
      </c>
      <c r="F195" s="39"/>
      <c r="G195" s="39"/>
      <c r="H195" s="40"/>
      <c r="I195" s="22">
        <v>785.6</v>
      </c>
      <c r="J195" s="16">
        <f t="shared" ref="J195:J201" si="185">I195</f>
        <v>785.6</v>
      </c>
      <c r="K195" s="16">
        <f t="shared" si="173"/>
        <v>785.6</v>
      </c>
      <c r="L195" s="16">
        <f t="shared" si="174"/>
        <v>785.6</v>
      </c>
      <c r="M195" s="16">
        <f t="shared" si="175"/>
        <v>785.6</v>
      </c>
      <c r="N195" s="16">
        <f t="shared" si="176"/>
        <v>785.6</v>
      </c>
      <c r="O195" s="16">
        <f t="shared" si="177"/>
        <v>785.6</v>
      </c>
      <c r="P195" s="16">
        <f t="shared" si="178"/>
        <v>785.6</v>
      </c>
      <c r="Q195" s="16">
        <f t="shared" si="179"/>
        <v>785.6</v>
      </c>
      <c r="R195" s="16">
        <f t="shared" si="180"/>
        <v>785.6</v>
      </c>
      <c r="S195" s="16">
        <f t="shared" si="181"/>
        <v>785.6</v>
      </c>
      <c r="T195" s="16">
        <f t="shared" si="182"/>
        <v>785.6</v>
      </c>
      <c r="U195" s="16">
        <f t="shared" si="183"/>
        <v>785.6</v>
      </c>
      <c r="V195" s="17">
        <f t="shared" si="184"/>
        <v>785.6</v>
      </c>
      <c r="X195" s="58" t="s">
        <v>56</v>
      </c>
      <c r="Y195" s="59">
        <f>I198/I194</f>
        <v>4.413618784530386</v>
      </c>
      <c r="Z195" s="59">
        <f>Y195*1.21</f>
        <v>5.3404787292817666</v>
      </c>
    </row>
    <row r="196" spans="4:26" s="57" customFormat="1" ht="14.1" customHeight="1" x14ac:dyDescent="0.3">
      <c r="D196" s="45" t="s">
        <v>50</v>
      </c>
      <c r="E196" s="31" t="s">
        <v>51</v>
      </c>
      <c r="F196" s="39"/>
      <c r="G196" s="39"/>
      <c r="H196" s="40"/>
      <c r="I196" s="22">
        <v>3878.7</v>
      </c>
      <c r="J196" s="16">
        <f t="shared" si="185"/>
        <v>3878.7</v>
      </c>
      <c r="K196" s="16">
        <f t="shared" si="173"/>
        <v>3878.7</v>
      </c>
      <c r="L196" s="16">
        <f t="shared" si="174"/>
        <v>3878.7</v>
      </c>
      <c r="M196" s="16">
        <f t="shared" si="175"/>
        <v>3878.7</v>
      </c>
      <c r="N196" s="16">
        <f t="shared" si="176"/>
        <v>3878.7</v>
      </c>
      <c r="O196" s="16">
        <f t="shared" si="177"/>
        <v>3878.7</v>
      </c>
      <c r="P196" s="16">
        <f t="shared" si="178"/>
        <v>3878.7</v>
      </c>
      <c r="Q196" s="16">
        <f t="shared" si="179"/>
        <v>3878.7</v>
      </c>
      <c r="R196" s="16">
        <f t="shared" si="180"/>
        <v>3878.7</v>
      </c>
      <c r="S196" s="16">
        <f t="shared" si="181"/>
        <v>3878.7</v>
      </c>
      <c r="T196" s="16">
        <f t="shared" si="182"/>
        <v>3878.7</v>
      </c>
      <c r="U196" s="16">
        <f t="shared" si="183"/>
        <v>3878.7</v>
      </c>
      <c r="V196" s="17">
        <f t="shared" si="184"/>
        <v>3878.7</v>
      </c>
      <c r="X196" s="58" t="s">
        <v>57</v>
      </c>
      <c r="Y196" s="59">
        <f t="shared" ref="Y196:Y198" si="186">I199/I195</f>
        <v>1.8952202138492871</v>
      </c>
      <c r="Z196" s="59">
        <f>Y196*1.1</f>
        <v>2.084742235234216</v>
      </c>
    </row>
    <row r="197" spans="4:26" s="57" customFormat="1" ht="14.1" customHeight="1" x14ac:dyDescent="0.3">
      <c r="D197" s="45" t="s">
        <v>52</v>
      </c>
      <c r="E197" s="31" t="s">
        <v>51</v>
      </c>
      <c r="F197" s="39"/>
      <c r="G197" s="39"/>
      <c r="H197" s="40"/>
      <c r="I197" s="22">
        <f>I196</f>
        <v>3878.7</v>
      </c>
      <c r="J197" s="16">
        <f t="shared" si="185"/>
        <v>3878.7</v>
      </c>
      <c r="K197" s="16">
        <f t="shared" si="173"/>
        <v>3878.7</v>
      </c>
      <c r="L197" s="16">
        <f t="shared" si="174"/>
        <v>3878.7</v>
      </c>
      <c r="M197" s="16">
        <f t="shared" si="175"/>
        <v>3878.7</v>
      </c>
      <c r="N197" s="16">
        <f t="shared" si="176"/>
        <v>3878.7</v>
      </c>
      <c r="O197" s="16">
        <f t="shared" si="177"/>
        <v>3878.7</v>
      </c>
      <c r="P197" s="16">
        <f t="shared" si="178"/>
        <v>3878.7</v>
      </c>
      <c r="Q197" s="16">
        <f t="shared" si="179"/>
        <v>3878.7</v>
      </c>
      <c r="R197" s="16">
        <f t="shared" si="180"/>
        <v>3878.7</v>
      </c>
      <c r="S197" s="16">
        <f t="shared" si="181"/>
        <v>3878.7</v>
      </c>
      <c r="T197" s="16">
        <f t="shared" si="182"/>
        <v>3878.7</v>
      </c>
      <c r="U197" s="16">
        <f t="shared" si="183"/>
        <v>3878.7</v>
      </c>
      <c r="V197" s="17">
        <f t="shared" si="184"/>
        <v>3878.7</v>
      </c>
      <c r="X197" s="58" t="s">
        <v>102</v>
      </c>
      <c r="Y197" s="59">
        <f t="shared" si="186"/>
        <v>4.4978987805192466E-2</v>
      </c>
      <c r="Z197" s="59">
        <f>Y197*1.1</f>
        <v>4.947688658571172E-2</v>
      </c>
    </row>
    <row r="198" spans="4:26" s="57" customFormat="1" ht="14.1" customHeight="1" x14ac:dyDescent="0.3">
      <c r="D198" s="45" t="s">
        <v>48</v>
      </c>
      <c r="E198" s="31" t="s">
        <v>25</v>
      </c>
      <c r="F198" s="39"/>
      <c r="G198" s="39"/>
      <c r="H198" s="40"/>
      <c r="I198" s="22">
        <v>319.54599999999999</v>
      </c>
      <c r="J198" s="16">
        <f t="shared" si="185"/>
        <v>319.54599999999999</v>
      </c>
      <c r="K198" s="16">
        <f t="shared" si="173"/>
        <v>319.54599999999999</v>
      </c>
      <c r="L198" s="16">
        <f t="shared" si="174"/>
        <v>319.54599999999999</v>
      </c>
      <c r="M198" s="16">
        <f t="shared" si="175"/>
        <v>319.54599999999999</v>
      </c>
      <c r="N198" s="16">
        <f t="shared" si="176"/>
        <v>319.54599999999999</v>
      </c>
      <c r="O198" s="16">
        <f t="shared" si="177"/>
        <v>319.54599999999999</v>
      </c>
      <c r="P198" s="16">
        <f t="shared" si="178"/>
        <v>319.54599999999999</v>
      </c>
      <c r="Q198" s="16">
        <f t="shared" si="179"/>
        <v>319.54599999999999</v>
      </c>
      <c r="R198" s="16">
        <f t="shared" si="180"/>
        <v>319.54599999999999</v>
      </c>
      <c r="S198" s="16">
        <f t="shared" si="181"/>
        <v>319.54599999999999</v>
      </c>
      <c r="T198" s="16">
        <f t="shared" si="182"/>
        <v>319.54599999999999</v>
      </c>
      <c r="U198" s="16">
        <f t="shared" si="183"/>
        <v>319.54599999999999</v>
      </c>
      <c r="V198" s="17">
        <f t="shared" si="184"/>
        <v>319.54599999999999</v>
      </c>
      <c r="X198" s="58" t="s">
        <v>103</v>
      </c>
      <c r="Y198" s="59">
        <f t="shared" si="186"/>
        <v>4.2899167246757935E-2</v>
      </c>
      <c r="Z198" s="59">
        <f>Y198*1.1</f>
        <v>4.7189083971433732E-2</v>
      </c>
    </row>
    <row r="199" spans="4:26" s="57" customFormat="1" ht="14.1" customHeight="1" x14ac:dyDescent="0.3">
      <c r="D199" s="45" t="s">
        <v>49</v>
      </c>
      <c r="E199" s="31" t="s">
        <v>25</v>
      </c>
      <c r="F199" s="39"/>
      <c r="G199" s="39"/>
      <c r="H199" s="40"/>
      <c r="I199" s="22">
        <v>1488.885</v>
      </c>
      <c r="J199" s="16">
        <f t="shared" si="185"/>
        <v>1488.885</v>
      </c>
      <c r="K199" s="16">
        <f t="shared" si="173"/>
        <v>1488.885</v>
      </c>
      <c r="L199" s="16">
        <f t="shared" si="174"/>
        <v>1488.885</v>
      </c>
      <c r="M199" s="16">
        <f t="shared" si="175"/>
        <v>1488.885</v>
      </c>
      <c r="N199" s="16">
        <f t="shared" si="176"/>
        <v>1488.885</v>
      </c>
      <c r="O199" s="16">
        <f t="shared" si="177"/>
        <v>1488.885</v>
      </c>
      <c r="P199" s="16">
        <f t="shared" si="178"/>
        <v>1488.885</v>
      </c>
      <c r="Q199" s="16">
        <f t="shared" si="179"/>
        <v>1488.885</v>
      </c>
      <c r="R199" s="16">
        <f t="shared" si="180"/>
        <v>1488.885</v>
      </c>
      <c r="S199" s="16">
        <f t="shared" si="181"/>
        <v>1488.885</v>
      </c>
      <c r="T199" s="16">
        <f t="shared" si="182"/>
        <v>1488.885</v>
      </c>
      <c r="U199" s="16">
        <f t="shared" si="183"/>
        <v>1488.885</v>
      </c>
      <c r="V199" s="17">
        <f t="shared" si="184"/>
        <v>1488.885</v>
      </c>
      <c r="X199" s="60"/>
      <c r="Y199" s="60"/>
      <c r="Z199" s="60"/>
    </row>
    <row r="200" spans="4:26" s="57" customFormat="1" ht="14.1" customHeight="1" x14ac:dyDescent="0.3">
      <c r="D200" s="45" t="s">
        <v>50</v>
      </c>
      <c r="E200" s="31" t="s">
        <v>25</v>
      </c>
      <c r="F200" s="39"/>
      <c r="G200" s="39"/>
      <c r="H200" s="40"/>
      <c r="I200" s="22">
        <v>174.46</v>
      </c>
      <c r="J200" s="16">
        <f t="shared" si="185"/>
        <v>174.46</v>
      </c>
      <c r="K200" s="16">
        <f t="shared" si="173"/>
        <v>174.46</v>
      </c>
      <c r="L200" s="16">
        <f t="shared" si="174"/>
        <v>174.46</v>
      </c>
      <c r="M200" s="16">
        <f t="shared" si="175"/>
        <v>174.46</v>
      </c>
      <c r="N200" s="16">
        <f t="shared" si="176"/>
        <v>174.46</v>
      </c>
      <c r="O200" s="16">
        <f t="shared" si="177"/>
        <v>174.46</v>
      </c>
      <c r="P200" s="16">
        <f t="shared" si="178"/>
        <v>174.46</v>
      </c>
      <c r="Q200" s="16">
        <f t="shared" si="179"/>
        <v>174.46</v>
      </c>
      <c r="R200" s="16">
        <f t="shared" si="180"/>
        <v>174.46</v>
      </c>
      <c r="S200" s="16">
        <f t="shared" si="181"/>
        <v>174.46</v>
      </c>
      <c r="T200" s="16">
        <f t="shared" si="182"/>
        <v>174.46</v>
      </c>
      <c r="U200" s="16">
        <f t="shared" si="183"/>
        <v>174.46</v>
      </c>
      <c r="V200" s="17">
        <f t="shared" si="184"/>
        <v>174.46</v>
      </c>
      <c r="X200" s="60"/>
      <c r="Y200" s="60"/>
      <c r="Z200" s="60"/>
    </row>
    <row r="201" spans="4:26" s="57" customFormat="1" ht="14.1" customHeight="1" x14ac:dyDescent="0.3">
      <c r="D201" s="45" t="s">
        <v>52</v>
      </c>
      <c r="E201" s="31" t="s">
        <v>25</v>
      </c>
      <c r="F201" s="39"/>
      <c r="G201" s="39"/>
      <c r="H201" s="39"/>
      <c r="I201" s="22">
        <v>166.393</v>
      </c>
      <c r="J201" s="16">
        <f t="shared" si="185"/>
        <v>166.393</v>
      </c>
      <c r="K201" s="16">
        <f t="shared" si="173"/>
        <v>166.393</v>
      </c>
      <c r="L201" s="16">
        <f t="shared" si="174"/>
        <v>166.393</v>
      </c>
      <c r="M201" s="16">
        <f t="shared" si="175"/>
        <v>166.393</v>
      </c>
      <c r="N201" s="16">
        <f t="shared" si="176"/>
        <v>166.393</v>
      </c>
      <c r="O201" s="16">
        <f t="shared" si="177"/>
        <v>166.393</v>
      </c>
      <c r="P201" s="16">
        <f t="shared" si="178"/>
        <v>166.393</v>
      </c>
      <c r="Q201" s="16">
        <f t="shared" si="179"/>
        <v>166.393</v>
      </c>
      <c r="R201" s="16">
        <f t="shared" si="180"/>
        <v>166.393</v>
      </c>
      <c r="S201" s="16">
        <f t="shared" si="181"/>
        <v>166.393</v>
      </c>
      <c r="T201" s="16">
        <f t="shared" si="182"/>
        <v>166.393</v>
      </c>
      <c r="U201" s="16">
        <f t="shared" si="183"/>
        <v>166.393</v>
      </c>
      <c r="V201" s="17">
        <f t="shared" si="184"/>
        <v>166.393</v>
      </c>
      <c r="X201" s="60"/>
      <c r="Y201" s="60"/>
      <c r="Z201" s="60"/>
    </row>
    <row r="202" spans="4:26" s="57" customFormat="1" ht="14.1" customHeight="1" x14ac:dyDescent="0.3">
      <c r="D202" s="44" t="s">
        <v>26</v>
      </c>
      <c r="E202" s="32" t="s">
        <v>25</v>
      </c>
      <c r="F202" s="43"/>
      <c r="G202" s="43"/>
      <c r="H202" s="43"/>
      <c r="I202" s="33"/>
      <c r="J202" s="33">
        <f t="shared" ref="J202:V202" si="187">SUM(J198:J201)</f>
        <v>2149.2840000000001</v>
      </c>
      <c r="K202" s="33">
        <f t="shared" si="187"/>
        <v>2149.2840000000001</v>
      </c>
      <c r="L202" s="33">
        <f t="shared" si="187"/>
        <v>2149.2840000000001</v>
      </c>
      <c r="M202" s="33">
        <f t="shared" si="187"/>
        <v>2149.2840000000001</v>
      </c>
      <c r="N202" s="33">
        <f t="shared" si="187"/>
        <v>2149.2840000000001</v>
      </c>
      <c r="O202" s="33">
        <f t="shared" si="187"/>
        <v>2149.2840000000001</v>
      </c>
      <c r="P202" s="33">
        <f t="shared" si="187"/>
        <v>2149.2840000000001</v>
      </c>
      <c r="Q202" s="33">
        <f t="shared" si="187"/>
        <v>2149.2840000000001</v>
      </c>
      <c r="R202" s="33">
        <f t="shared" si="187"/>
        <v>2149.2840000000001</v>
      </c>
      <c r="S202" s="33">
        <f t="shared" si="187"/>
        <v>2149.2840000000001</v>
      </c>
      <c r="T202" s="33">
        <f t="shared" si="187"/>
        <v>2149.2840000000001</v>
      </c>
      <c r="U202" s="33">
        <f t="shared" si="187"/>
        <v>2149.2840000000001</v>
      </c>
      <c r="V202" s="19">
        <f t="shared" si="187"/>
        <v>2149.2840000000001</v>
      </c>
      <c r="X202" s="60"/>
      <c r="Y202" s="60"/>
      <c r="Z202" s="60"/>
    </row>
    <row r="203" spans="4:26" ht="26.1" customHeight="1" x14ac:dyDescent="0.3">
      <c r="D203" s="81" t="s">
        <v>53</v>
      </c>
      <c r="E203" s="81"/>
      <c r="F203" s="81"/>
      <c r="G203" s="81"/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</row>
    <row r="204" spans="4:26" s="57" customFormat="1" ht="14.1" customHeight="1" x14ac:dyDescent="0.3">
      <c r="D204" s="31" t="s">
        <v>43</v>
      </c>
      <c r="E204" s="31" t="s">
        <v>44</v>
      </c>
      <c r="F204" s="38"/>
      <c r="G204" s="38"/>
      <c r="H204" s="37"/>
      <c r="I204" s="82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4"/>
      <c r="X204" s="60"/>
      <c r="Y204" s="60"/>
      <c r="Z204" s="60"/>
    </row>
    <row r="205" spans="4:26" s="57" customFormat="1" ht="14.1" customHeight="1" x14ac:dyDescent="0.3">
      <c r="D205" s="45" t="s">
        <v>48</v>
      </c>
      <c r="E205" s="31" t="s">
        <v>21</v>
      </c>
      <c r="F205" s="39"/>
      <c r="G205" s="39"/>
      <c r="H205" s="40"/>
      <c r="I205" s="79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21"/>
      <c r="X205" s="60"/>
      <c r="Y205" s="60"/>
      <c r="Z205" s="60"/>
    </row>
    <row r="206" spans="4:26" s="57" customFormat="1" ht="14.1" customHeight="1" x14ac:dyDescent="0.3">
      <c r="D206" s="45" t="s">
        <v>49</v>
      </c>
      <c r="E206" s="31" t="s">
        <v>21</v>
      </c>
      <c r="F206" s="39"/>
      <c r="G206" s="39"/>
      <c r="H206" s="40"/>
      <c r="I206" s="80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21"/>
      <c r="X206" s="60"/>
      <c r="Y206" s="60"/>
      <c r="Z206" s="60"/>
    </row>
    <row r="207" spans="4:26" s="57" customFormat="1" ht="14.1" customHeight="1" x14ac:dyDescent="0.3">
      <c r="D207" s="45" t="s">
        <v>50</v>
      </c>
      <c r="E207" s="31" t="s">
        <v>51</v>
      </c>
      <c r="F207" s="39"/>
      <c r="G207" s="39"/>
      <c r="H207" s="40"/>
      <c r="I207" s="80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21"/>
      <c r="X207" s="60"/>
      <c r="Y207" s="60"/>
      <c r="Z207" s="60"/>
    </row>
    <row r="208" spans="4:26" s="57" customFormat="1" ht="14.1" customHeight="1" x14ac:dyDescent="0.3">
      <c r="D208" s="45" t="s">
        <v>52</v>
      </c>
      <c r="E208" s="31" t="s">
        <v>51</v>
      </c>
      <c r="F208" s="39"/>
      <c r="G208" s="39"/>
      <c r="H208" s="40"/>
      <c r="I208" s="80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21"/>
      <c r="X208" s="60"/>
      <c r="Y208" s="60"/>
      <c r="Z208" s="60"/>
    </row>
    <row r="209" spans="4:26" s="57" customFormat="1" ht="14.1" customHeight="1" x14ac:dyDescent="0.3">
      <c r="D209" s="45" t="s">
        <v>48</v>
      </c>
      <c r="E209" s="31" t="s">
        <v>25</v>
      </c>
      <c r="F209" s="39"/>
      <c r="G209" s="39"/>
      <c r="H209" s="40"/>
      <c r="I209" s="80"/>
      <c r="J209" s="16">
        <f>J205*$Y195</f>
        <v>0</v>
      </c>
      <c r="K209" s="16">
        <f t="shared" ref="K209:U209" si="188">K205*$Y195</f>
        <v>0</v>
      </c>
      <c r="L209" s="16">
        <f t="shared" si="188"/>
        <v>0</v>
      </c>
      <c r="M209" s="16">
        <f t="shared" si="188"/>
        <v>0</v>
      </c>
      <c r="N209" s="16">
        <f t="shared" si="188"/>
        <v>0</v>
      </c>
      <c r="O209" s="16">
        <f t="shared" si="188"/>
        <v>0</v>
      </c>
      <c r="P209" s="16">
        <f t="shared" si="188"/>
        <v>0</v>
      </c>
      <c r="Q209" s="16">
        <f t="shared" si="188"/>
        <v>0</v>
      </c>
      <c r="R209" s="16">
        <f t="shared" si="188"/>
        <v>0</v>
      </c>
      <c r="S209" s="16">
        <f t="shared" si="188"/>
        <v>0</v>
      </c>
      <c r="T209" s="16">
        <f t="shared" si="188"/>
        <v>0</v>
      </c>
      <c r="U209" s="16">
        <f t="shared" si="188"/>
        <v>0</v>
      </c>
      <c r="V209" s="17">
        <f t="shared" ref="V209" si="189">V205*$Y195</f>
        <v>0</v>
      </c>
      <c r="X209" s="60"/>
      <c r="Y209" s="60"/>
      <c r="Z209" s="60"/>
    </row>
    <row r="210" spans="4:26" s="57" customFormat="1" ht="14.1" customHeight="1" x14ac:dyDescent="0.3">
      <c r="D210" s="45" t="s">
        <v>49</v>
      </c>
      <c r="E210" s="31" t="s">
        <v>25</v>
      </c>
      <c r="F210" s="39"/>
      <c r="G210" s="39"/>
      <c r="H210" s="40"/>
      <c r="I210" s="80"/>
      <c r="J210" s="16">
        <f t="shared" ref="J210:U212" si="190">J206*$Y196</f>
        <v>0</v>
      </c>
      <c r="K210" s="16">
        <f t="shared" si="190"/>
        <v>0</v>
      </c>
      <c r="L210" s="16">
        <f t="shared" si="190"/>
        <v>0</v>
      </c>
      <c r="M210" s="16">
        <f t="shared" si="190"/>
        <v>0</v>
      </c>
      <c r="N210" s="16">
        <f t="shared" si="190"/>
        <v>0</v>
      </c>
      <c r="O210" s="16">
        <f t="shared" si="190"/>
        <v>0</v>
      </c>
      <c r="P210" s="16">
        <f t="shared" si="190"/>
        <v>0</v>
      </c>
      <c r="Q210" s="16">
        <f t="shared" si="190"/>
        <v>0</v>
      </c>
      <c r="R210" s="16">
        <f t="shared" si="190"/>
        <v>0</v>
      </c>
      <c r="S210" s="16">
        <f t="shared" si="190"/>
        <v>0</v>
      </c>
      <c r="T210" s="16">
        <f t="shared" si="190"/>
        <v>0</v>
      </c>
      <c r="U210" s="16">
        <f t="shared" si="190"/>
        <v>0</v>
      </c>
      <c r="V210" s="17">
        <f t="shared" ref="V210" si="191">V206*$Y196</f>
        <v>0</v>
      </c>
      <c r="X210" s="60"/>
      <c r="Y210" s="60"/>
      <c r="Z210" s="60"/>
    </row>
    <row r="211" spans="4:26" s="57" customFormat="1" ht="14.1" customHeight="1" x14ac:dyDescent="0.3">
      <c r="D211" s="45" t="s">
        <v>50</v>
      </c>
      <c r="E211" s="31" t="s">
        <v>25</v>
      </c>
      <c r="F211" s="39"/>
      <c r="G211" s="39"/>
      <c r="H211" s="40"/>
      <c r="I211" s="80"/>
      <c r="J211" s="16">
        <f t="shared" si="190"/>
        <v>0</v>
      </c>
      <c r="K211" s="16">
        <f t="shared" si="190"/>
        <v>0</v>
      </c>
      <c r="L211" s="16">
        <f t="shared" si="190"/>
        <v>0</v>
      </c>
      <c r="M211" s="16">
        <f t="shared" si="190"/>
        <v>0</v>
      </c>
      <c r="N211" s="16">
        <f t="shared" si="190"/>
        <v>0</v>
      </c>
      <c r="O211" s="16">
        <f t="shared" si="190"/>
        <v>0</v>
      </c>
      <c r="P211" s="16">
        <f t="shared" si="190"/>
        <v>0</v>
      </c>
      <c r="Q211" s="16">
        <f t="shared" si="190"/>
        <v>0</v>
      </c>
      <c r="R211" s="16">
        <f t="shared" si="190"/>
        <v>0</v>
      </c>
      <c r="S211" s="16">
        <f t="shared" si="190"/>
        <v>0</v>
      </c>
      <c r="T211" s="16">
        <f t="shared" si="190"/>
        <v>0</v>
      </c>
      <c r="U211" s="16">
        <f t="shared" si="190"/>
        <v>0</v>
      </c>
      <c r="V211" s="17">
        <f t="shared" ref="V211" si="192">V207*$Y197</f>
        <v>0</v>
      </c>
      <c r="X211" s="60"/>
      <c r="Y211" s="60"/>
      <c r="Z211" s="60"/>
    </row>
    <row r="212" spans="4:26" s="57" customFormat="1" ht="14.1" customHeight="1" x14ac:dyDescent="0.3">
      <c r="D212" s="45" t="s">
        <v>52</v>
      </c>
      <c r="E212" s="31" t="s">
        <v>25</v>
      </c>
      <c r="F212" s="39"/>
      <c r="G212" s="39"/>
      <c r="H212" s="39"/>
      <c r="I212" s="80"/>
      <c r="J212" s="16">
        <f t="shared" si="190"/>
        <v>0</v>
      </c>
      <c r="K212" s="16">
        <f t="shared" si="190"/>
        <v>0</v>
      </c>
      <c r="L212" s="16">
        <f t="shared" si="190"/>
        <v>0</v>
      </c>
      <c r="M212" s="16">
        <f t="shared" si="190"/>
        <v>0</v>
      </c>
      <c r="N212" s="16">
        <f t="shared" si="190"/>
        <v>0</v>
      </c>
      <c r="O212" s="16">
        <f t="shared" si="190"/>
        <v>0</v>
      </c>
      <c r="P212" s="16">
        <f t="shared" si="190"/>
        <v>0</v>
      </c>
      <c r="Q212" s="16">
        <f t="shared" si="190"/>
        <v>0</v>
      </c>
      <c r="R212" s="16">
        <f t="shared" si="190"/>
        <v>0</v>
      </c>
      <c r="S212" s="16">
        <f t="shared" si="190"/>
        <v>0</v>
      </c>
      <c r="T212" s="16">
        <f t="shared" si="190"/>
        <v>0</v>
      </c>
      <c r="U212" s="16">
        <f t="shared" si="190"/>
        <v>0</v>
      </c>
      <c r="V212" s="17">
        <f t="shared" ref="V212" si="193">V208*$Y198</f>
        <v>0</v>
      </c>
      <c r="X212" s="60"/>
      <c r="Y212" s="60"/>
      <c r="Z212" s="60"/>
    </row>
    <row r="213" spans="4:26" s="57" customFormat="1" ht="14.1" customHeight="1" x14ac:dyDescent="0.3">
      <c r="D213" s="44" t="s">
        <v>26</v>
      </c>
      <c r="E213" s="32" t="s">
        <v>25</v>
      </c>
      <c r="F213" s="43"/>
      <c r="G213" s="43"/>
      <c r="H213" s="43"/>
      <c r="I213" s="44"/>
      <c r="J213" s="33">
        <f>SUM(J209:J212)</f>
        <v>0</v>
      </c>
      <c r="K213" s="33">
        <f>SUM(K209:K212)</f>
        <v>0</v>
      </c>
      <c r="L213" s="33">
        <f t="shared" ref="L213" si="194">SUM(L209:L212)</f>
        <v>0</v>
      </c>
      <c r="M213" s="33">
        <f t="shared" ref="M213" si="195">SUM(M209:M212)</f>
        <v>0</v>
      </c>
      <c r="N213" s="33">
        <f t="shared" ref="N213" si="196">SUM(N209:N212)</f>
        <v>0</v>
      </c>
      <c r="O213" s="33">
        <f t="shared" ref="O213" si="197">SUM(O209:O212)</f>
        <v>0</v>
      </c>
      <c r="P213" s="33">
        <f t="shared" ref="P213" si="198">SUM(P209:P212)</f>
        <v>0</v>
      </c>
      <c r="Q213" s="33">
        <f t="shared" ref="Q213" si="199">SUM(Q209:Q212)</f>
        <v>0</v>
      </c>
      <c r="R213" s="33">
        <f t="shared" ref="R213" si="200">SUM(R209:R212)</f>
        <v>0</v>
      </c>
      <c r="S213" s="33">
        <f t="shared" ref="S213" si="201">SUM(S209:S212)</f>
        <v>0</v>
      </c>
      <c r="T213" s="33">
        <f t="shared" ref="T213" si="202">SUM(T209:T212)</f>
        <v>0</v>
      </c>
      <c r="U213" s="33">
        <f t="shared" ref="U213" si="203">SUM(U209:U212)</f>
        <v>0</v>
      </c>
      <c r="V213" s="19">
        <f t="shared" ref="V213" si="204">SUM(V205:V212)</f>
        <v>0</v>
      </c>
      <c r="X213" s="60"/>
      <c r="Y213" s="60"/>
      <c r="Z213" s="60"/>
    </row>
    <row r="214" spans="4:26" ht="26.1" customHeight="1" x14ac:dyDescent="0.3">
      <c r="D214" s="81" t="s">
        <v>54</v>
      </c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</row>
    <row r="215" spans="4:26" s="57" customFormat="1" ht="14.1" customHeight="1" x14ac:dyDescent="0.3">
      <c r="D215" s="31" t="s">
        <v>43</v>
      </c>
      <c r="E215" s="31" t="s">
        <v>44</v>
      </c>
      <c r="F215" s="38"/>
      <c r="G215" s="38"/>
      <c r="H215" s="37"/>
      <c r="I215" s="82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4"/>
      <c r="X215" s="67"/>
      <c r="Y215" s="67"/>
      <c r="Z215" s="67"/>
    </row>
    <row r="216" spans="4:26" s="57" customFormat="1" ht="14.1" customHeight="1" x14ac:dyDescent="0.3">
      <c r="D216" s="45" t="s">
        <v>48</v>
      </c>
      <c r="E216" s="31" t="s">
        <v>21</v>
      </c>
      <c r="F216" s="39"/>
      <c r="G216" s="39"/>
      <c r="H216" s="40"/>
      <c r="I216" s="79"/>
      <c r="J216" s="16">
        <f t="shared" ref="J216:V216" si="205">J194-J205</f>
        <v>72.400000000000006</v>
      </c>
      <c r="K216" s="16">
        <f t="shared" si="205"/>
        <v>72.400000000000006</v>
      </c>
      <c r="L216" s="16">
        <f t="shared" si="205"/>
        <v>72.400000000000006</v>
      </c>
      <c r="M216" s="16">
        <f t="shared" si="205"/>
        <v>72.400000000000006</v>
      </c>
      <c r="N216" s="16">
        <f t="shared" si="205"/>
        <v>72.400000000000006</v>
      </c>
      <c r="O216" s="16">
        <f t="shared" si="205"/>
        <v>72.400000000000006</v>
      </c>
      <c r="P216" s="16">
        <f t="shared" si="205"/>
        <v>72.400000000000006</v>
      </c>
      <c r="Q216" s="16">
        <f t="shared" si="205"/>
        <v>72.400000000000006</v>
      </c>
      <c r="R216" s="16">
        <f t="shared" si="205"/>
        <v>72.400000000000006</v>
      </c>
      <c r="S216" s="16">
        <f t="shared" si="205"/>
        <v>72.400000000000006</v>
      </c>
      <c r="T216" s="16">
        <f t="shared" si="205"/>
        <v>72.400000000000006</v>
      </c>
      <c r="U216" s="16">
        <f t="shared" si="205"/>
        <v>72.400000000000006</v>
      </c>
      <c r="V216" s="17">
        <f t="shared" si="205"/>
        <v>72.400000000000006</v>
      </c>
      <c r="X216" s="67"/>
      <c r="Y216" s="67"/>
      <c r="Z216" s="67"/>
    </row>
    <row r="217" spans="4:26" s="57" customFormat="1" ht="14.1" customHeight="1" x14ac:dyDescent="0.3">
      <c r="D217" s="45" t="s">
        <v>49</v>
      </c>
      <c r="E217" s="31" t="s">
        <v>21</v>
      </c>
      <c r="F217" s="39"/>
      <c r="G217" s="39"/>
      <c r="H217" s="40"/>
      <c r="I217" s="80"/>
      <c r="J217" s="16">
        <f t="shared" ref="J217:V217" si="206">J195-J206</f>
        <v>785.6</v>
      </c>
      <c r="K217" s="16">
        <f t="shared" si="206"/>
        <v>785.6</v>
      </c>
      <c r="L217" s="16">
        <f t="shared" si="206"/>
        <v>785.6</v>
      </c>
      <c r="M217" s="16">
        <f t="shared" si="206"/>
        <v>785.6</v>
      </c>
      <c r="N217" s="16">
        <f t="shared" si="206"/>
        <v>785.6</v>
      </c>
      <c r="O217" s="16">
        <f t="shared" si="206"/>
        <v>785.6</v>
      </c>
      <c r="P217" s="16">
        <f t="shared" si="206"/>
        <v>785.6</v>
      </c>
      <c r="Q217" s="16">
        <f t="shared" si="206"/>
        <v>785.6</v>
      </c>
      <c r="R217" s="16">
        <f t="shared" si="206"/>
        <v>785.6</v>
      </c>
      <c r="S217" s="16">
        <f t="shared" si="206"/>
        <v>785.6</v>
      </c>
      <c r="T217" s="16">
        <f t="shared" si="206"/>
        <v>785.6</v>
      </c>
      <c r="U217" s="16">
        <f t="shared" si="206"/>
        <v>785.6</v>
      </c>
      <c r="V217" s="17">
        <f t="shared" si="206"/>
        <v>785.6</v>
      </c>
      <c r="X217" s="67"/>
      <c r="Y217" s="67"/>
      <c r="Z217" s="67"/>
    </row>
    <row r="218" spans="4:26" s="57" customFormat="1" ht="14.1" customHeight="1" x14ac:dyDescent="0.3">
      <c r="D218" s="45" t="s">
        <v>50</v>
      </c>
      <c r="E218" s="31" t="s">
        <v>51</v>
      </c>
      <c r="F218" s="39"/>
      <c r="G218" s="39"/>
      <c r="H218" s="40"/>
      <c r="I218" s="80"/>
      <c r="J218" s="16">
        <f t="shared" ref="J218:V218" si="207">J196-J207</f>
        <v>3878.7</v>
      </c>
      <c r="K218" s="16">
        <f t="shared" si="207"/>
        <v>3878.7</v>
      </c>
      <c r="L218" s="16">
        <f t="shared" si="207"/>
        <v>3878.7</v>
      </c>
      <c r="M218" s="16">
        <f t="shared" si="207"/>
        <v>3878.7</v>
      </c>
      <c r="N218" s="16">
        <f t="shared" si="207"/>
        <v>3878.7</v>
      </c>
      <c r="O218" s="16">
        <f t="shared" si="207"/>
        <v>3878.7</v>
      </c>
      <c r="P218" s="16">
        <f t="shared" si="207"/>
        <v>3878.7</v>
      </c>
      <c r="Q218" s="16">
        <f t="shared" si="207"/>
        <v>3878.7</v>
      </c>
      <c r="R218" s="16">
        <f t="shared" si="207"/>
        <v>3878.7</v>
      </c>
      <c r="S218" s="16">
        <f t="shared" si="207"/>
        <v>3878.7</v>
      </c>
      <c r="T218" s="16">
        <f t="shared" si="207"/>
        <v>3878.7</v>
      </c>
      <c r="U218" s="16">
        <f t="shared" si="207"/>
        <v>3878.7</v>
      </c>
      <c r="V218" s="17">
        <f t="shared" si="207"/>
        <v>3878.7</v>
      </c>
      <c r="X218" s="67"/>
      <c r="Y218" s="67"/>
      <c r="Z218" s="67"/>
    </row>
    <row r="219" spans="4:26" s="57" customFormat="1" ht="14.1" customHeight="1" x14ac:dyDescent="0.3">
      <c r="D219" s="45" t="s">
        <v>52</v>
      </c>
      <c r="E219" s="31" t="s">
        <v>51</v>
      </c>
      <c r="F219" s="39"/>
      <c r="G219" s="39"/>
      <c r="H219" s="40"/>
      <c r="I219" s="80"/>
      <c r="J219" s="16">
        <f t="shared" ref="J219:V219" si="208">J197-J208</f>
        <v>3878.7</v>
      </c>
      <c r="K219" s="16">
        <f t="shared" si="208"/>
        <v>3878.7</v>
      </c>
      <c r="L219" s="16">
        <f t="shared" si="208"/>
        <v>3878.7</v>
      </c>
      <c r="M219" s="16">
        <f t="shared" si="208"/>
        <v>3878.7</v>
      </c>
      <c r="N219" s="16">
        <f t="shared" si="208"/>
        <v>3878.7</v>
      </c>
      <c r="O219" s="16">
        <f t="shared" si="208"/>
        <v>3878.7</v>
      </c>
      <c r="P219" s="16">
        <f t="shared" si="208"/>
        <v>3878.7</v>
      </c>
      <c r="Q219" s="16">
        <f t="shared" si="208"/>
        <v>3878.7</v>
      </c>
      <c r="R219" s="16">
        <f t="shared" si="208"/>
        <v>3878.7</v>
      </c>
      <c r="S219" s="16">
        <f t="shared" si="208"/>
        <v>3878.7</v>
      </c>
      <c r="T219" s="16">
        <f t="shared" si="208"/>
        <v>3878.7</v>
      </c>
      <c r="U219" s="16">
        <f t="shared" si="208"/>
        <v>3878.7</v>
      </c>
      <c r="V219" s="17">
        <f t="shared" si="208"/>
        <v>3878.7</v>
      </c>
      <c r="X219" s="67"/>
      <c r="Y219" s="67"/>
      <c r="Z219" s="67"/>
    </row>
    <row r="220" spans="4:26" s="57" customFormat="1" ht="14.1" customHeight="1" x14ac:dyDescent="0.3">
      <c r="D220" s="45" t="s">
        <v>48</v>
      </c>
      <c r="E220" s="31" t="s">
        <v>25</v>
      </c>
      <c r="F220" s="39"/>
      <c r="G220" s="39"/>
      <c r="H220" s="40"/>
      <c r="I220" s="80"/>
      <c r="J220" s="16">
        <f t="shared" ref="J220:V220" si="209">J198-J209</f>
        <v>319.54599999999999</v>
      </c>
      <c r="K220" s="16">
        <f t="shared" si="209"/>
        <v>319.54599999999999</v>
      </c>
      <c r="L220" s="16">
        <f t="shared" si="209"/>
        <v>319.54599999999999</v>
      </c>
      <c r="M220" s="16">
        <f t="shared" si="209"/>
        <v>319.54599999999999</v>
      </c>
      <c r="N220" s="16">
        <f t="shared" si="209"/>
        <v>319.54599999999999</v>
      </c>
      <c r="O220" s="16">
        <f t="shared" si="209"/>
        <v>319.54599999999999</v>
      </c>
      <c r="P220" s="16">
        <f t="shared" si="209"/>
        <v>319.54599999999999</v>
      </c>
      <c r="Q220" s="16">
        <f t="shared" si="209"/>
        <v>319.54599999999999</v>
      </c>
      <c r="R220" s="16">
        <f t="shared" si="209"/>
        <v>319.54599999999999</v>
      </c>
      <c r="S220" s="16">
        <f t="shared" si="209"/>
        <v>319.54599999999999</v>
      </c>
      <c r="T220" s="16">
        <f t="shared" si="209"/>
        <v>319.54599999999999</v>
      </c>
      <c r="U220" s="16">
        <f t="shared" si="209"/>
        <v>319.54599999999999</v>
      </c>
      <c r="V220" s="17">
        <f t="shared" si="209"/>
        <v>319.54599999999999</v>
      </c>
      <c r="X220" s="67"/>
      <c r="Y220" s="67"/>
      <c r="Z220" s="67"/>
    </row>
    <row r="221" spans="4:26" s="57" customFormat="1" ht="14.1" customHeight="1" x14ac:dyDescent="0.3">
      <c r="D221" s="45" t="s">
        <v>49</v>
      </c>
      <c r="E221" s="31" t="s">
        <v>25</v>
      </c>
      <c r="F221" s="39"/>
      <c r="G221" s="39"/>
      <c r="H221" s="40"/>
      <c r="I221" s="80"/>
      <c r="J221" s="16">
        <f t="shared" ref="J221:V221" si="210">J199-J210</f>
        <v>1488.885</v>
      </c>
      <c r="K221" s="16">
        <f t="shared" si="210"/>
        <v>1488.885</v>
      </c>
      <c r="L221" s="16">
        <f t="shared" si="210"/>
        <v>1488.885</v>
      </c>
      <c r="M221" s="16">
        <f t="shared" si="210"/>
        <v>1488.885</v>
      </c>
      <c r="N221" s="16">
        <f t="shared" si="210"/>
        <v>1488.885</v>
      </c>
      <c r="O221" s="16">
        <f t="shared" si="210"/>
        <v>1488.885</v>
      </c>
      <c r="P221" s="16">
        <f t="shared" si="210"/>
        <v>1488.885</v>
      </c>
      <c r="Q221" s="16">
        <f t="shared" si="210"/>
        <v>1488.885</v>
      </c>
      <c r="R221" s="16">
        <f t="shared" si="210"/>
        <v>1488.885</v>
      </c>
      <c r="S221" s="16">
        <f t="shared" si="210"/>
        <v>1488.885</v>
      </c>
      <c r="T221" s="16">
        <f t="shared" si="210"/>
        <v>1488.885</v>
      </c>
      <c r="U221" s="16">
        <f t="shared" si="210"/>
        <v>1488.885</v>
      </c>
      <c r="V221" s="17">
        <f t="shared" si="210"/>
        <v>1488.885</v>
      </c>
      <c r="X221" s="60"/>
      <c r="Y221" s="60"/>
      <c r="Z221" s="60"/>
    </row>
    <row r="222" spans="4:26" s="57" customFormat="1" ht="14.1" customHeight="1" x14ac:dyDescent="0.3">
      <c r="D222" s="45" t="s">
        <v>50</v>
      </c>
      <c r="E222" s="31" t="s">
        <v>25</v>
      </c>
      <c r="F222" s="39"/>
      <c r="G222" s="39"/>
      <c r="H222" s="40"/>
      <c r="I222" s="80"/>
      <c r="J222" s="16">
        <f t="shared" ref="J222:V222" si="211">J200-J211</f>
        <v>174.46</v>
      </c>
      <c r="K222" s="16">
        <f t="shared" si="211"/>
        <v>174.46</v>
      </c>
      <c r="L222" s="16">
        <f t="shared" si="211"/>
        <v>174.46</v>
      </c>
      <c r="M222" s="16">
        <f t="shared" si="211"/>
        <v>174.46</v>
      </c>
      <c r="N222" s="16">
        <f t="shared" si="211"/>
        <v>174.46</v>
      </c>
      <c r="O222" s="16">
        <f t="shared" si="211"/>
        <v>174.46</v>
      </c>
      <c r="P222" s="16">
        <f t="shared" si="211"/>
        <v>174.46</v>
      </c>
      <c r="Q222" s="16">
        <f t="shared" si="211"/>
        <v>174.46</v>
      </c>
      <c r="R222" s="16">
        <f t="shared" si="211"/>
        <v>174.46</v>
      </c>
      <c r="S222" s="16">
        <f t="shared" si="211"/>
        <v>174.46</v>
      </c>
      <c r="T222" s="16">
        <f t="shared" si="211"/>
        <v>174.46</v>
      </c>
      <c r="U222" s="16">
        <f t="shared" si="211"/>
        <v>174.46</v>
      </c>
      <c r="V222" s="17">
        <f t="shared" si="211"/>
        <v>174.46</v>
      </c>
      <c r="X222" s="60"/>
      <c r="Y222" s="60"/>
      <c r="Z222" s="60"/>
    </row>
    <row r="223" spans="4:26" s="57" customFormat="1" ht="14.1" customHeight="1" x14ac:dyDescent="0.3">
      <c r="D223" s="45" t="s">
        <v>52</v>
      </c>
      <c r="E223" s="31" t="s">
        <v>25</v>
      </c>
      <c r="F223" s="39"/>
      <c r="G223" s="39"/>
      <c r="H223" s="39"/>
      <c r="I223" s="80"/>
      <c r="J223" s="16">
        <f t="shared" ref="J223:V223" si="212">J201-J212</f>
        <v>166.393</v>
      </c>
      <c r="K223" s="16">
        <f t="shared" si="212"/>
        <v>166.393</v>
      </c>
      <c r="L223" s="16">
        <f t="shared" si="212"/>
        <v>166.393</v>
      </c>
      <c r="M223" s="16">
        <f t="shared" si="212"/>
        <v>166.393</v>
      </c>
      <c r="N223" s="16">
        <f t="shared" si="212"/>
        <v>166.393</v>
      </c>
      <c r="O223" s="16">
        <f t="shared" si="212"/>
        <v>166.393</v>
      </c>
      <c r="P223" s="16">
        <f t="shared" si="212"/>
        <v>166.393</v>
      </c>
      <c r="Q223" s="16">
        <f t="shared" si="212"/>
        <v>166.393</v>
      </c>
      <c r="R223" s="16">
        <f t="shared" si="212"/>
        <v>166.393</v>
      </c>
      <c r="S223" s="16">
        <f t="shared" si="212"/>
        <v>166.393</v>
      </c>
      <c r="T223" s="16">
        <f t="shared" si="212"/>
        <v>166.393</v>
      </c>
      <c r="U223" s="16">
        <f t="shared" si="212"/>
        <v>166.393</v>
      </c>
      <c r="V223" s="17">
        <f t="shared" si="212"/>
        <v>166.393</v>
      </c>
      <c r="X223" s="60"/>
      <c r="Y223" s="60"/>
      <c r="Z223" s="60"/>
    </row>
    <row r="224" spans="4:26" s="57" customFormat="1" ht="14.1" customHeight="1" x14ac:dyDescent="0.3">
      <c r="D224" s="44" t="s">
        <v>26</v>
      </c>
      <c r="E224" s="32" t="s">
        <v>25</v>
      </c>
      <c r="F224" s="43"/>
      <c r="G224" s="43"/>
      <c r="H224" s="43"/>
      <c r="I224" s="44"/>
      <c r="J224" s="33">
        <f t="shared" ref="J224:V224" si="213">SUM(J220:J223)</f>
        <v>2149.2840000000001</v>
      </c>
      <c r="K224" s="33">
        <f t="shared" si="213"/>
        <v>2149.2840000000001</v>
      </c>
      <c r="L224" s="33">
        <f t="shared" si="213"/>
        <v>2149.2840000000001</v>
      </c>
      <c r="M224" s="33">
        <f t="shared" si="213"/>
        <v>2149.2840000000001</v>
      </c>
      <c r="N224" s="33">
        <f t="shared" si="213"/>
        <v>2149.2840000000001</v>
      </c>
      <c r="O224" s="33">
        <f t="shared" si="213"/>
        <v>2149.2840000000001</v>
      </c>
      <c r="P224" s="33">
        <f t="shared" si="213"/>
        <v>2149.2840000000001</v>
      </c>
      <c r="Q224" s="33">
        <f t="shared" si="213"/>
        <v>2149.2840000000001</v>
      </c>
      <c r="R224" s="33">
        <f t="shared" si="213"/>
        <v>2149.2840000000001</v>
      </c>
      <c r="S224" s="33">
        <f t="shared" si="213"/>
        <v>2149.2840000000001</v>
      </c>
      <c r="T224" s="33">
        <f t="shared" si="213"/>
        <v>2149.2840000000001</v>
      </c>
      <c r="U224" s="33">
        <f t="shared" si="213"/>
        <v>2149.2840000000001</v>
      </c>
      <c r="V224" s="19">
        <f t="shared" si="213"/>
        <v>2149.2840000000001</v>
      </c>
      <c r="X224" s="60"/>
      <c r="Y224" s="60"/>
      <c r="Z224" s="60"/>
    </row>
    <row r="226" spans="4:26" ht="13.05" customHeight="1" x14ac:dyDescent="0.3">
      <c r="D226" s="92" t="s">
        <v>62</v>
      </c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3"/>
      <c r="T226" s="93"/>
      <c r="U226" s="93"/>
      <c r="V226" s="94"/>
    </row>
    <row r="227" spans="4:26" ht="13.05" customHeight="1" x14ac:dyDescent="0.3">
      <c r="D227" s="95"/>
      <c r="E227" s="96"/>
      <c r="F227" s="96"/>
      <c r="G227" s="96"/>
      <c r="H227" s="96"/>
      <c r="I227" s="96"/>
      <c r="J227" s="96"/>
      <c r="K227" s="96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7"/>
    </row>
    <row r="228" spans="4:26" s="61" customFormat="1" ht="14.1" customHeight="1" x14ac:dyDescent="0.3">
      <c r="D228" s="68" t="s">
        <v>39</v>
      </c>
      <c r="E228" s="62">
        <v>12</v>
      </c>
      <c r="F228" s="63"/>
      <c r="G228" s="63"/>
      <c r="H228" s="64" t="s">
        <v>40</v>
      </c>
      <c r="I228" s="64" t="s">
        <v>41</v>
      </c>
      <c r="J228" s="64">
        <f>J191</f>
        <v>2024</v>
      </c>
      <c r="K228" s="64">
        <f t="shared" ref="K228:U228" si="214">K191</f>
        <v>2023</v>
      </c>
      <c r="L228" s="64">
        <f t="shared" si="214"/>
        <v>2024</v>
      </c>
      <c r="M228" s="64">
        <f t="shared" si="214"/>
        <v>2025</v>
      </c>
      <c r="N228" s="64">
        <f t="shared" si="214"/>
        <v>2026</v>
      </c>
      <c r="O228" s="64">
        <f t="shared" si="214"/>
        <v>2027</v>
      </c>
      <c r="P228" s="64">
        <f t="shared" si="214"/>
        <v>2028</v>
      </c>
      <c r="Q228" s="64">
        <f t="shared" si="214"/>
        <v>2029</v>
      </c>
      <c r="R228" s="64">
        <f t="shared" si="214"/>
        <v>2030</v>
      </c>
      <c r="S228" s="64">
        <f t="shared" si="214"/>
        <v>2031</v>
      </c>
      <c r="T228" s="64">
        <f t="shared" si="214"/>
        <v>2032</v>
      </c>
      <c r="U228" s="64">
        <f t="shared" si="214"/>
        <v>2033</v>
      </c>
      <c r="V228" s="64">
        <v>2034</v>
      </c>
    </row>
    <row r="229" spans="4:26" ht="26.1" customHeight="1" x14ac:dyDescent="0.3">
      <c r="D229" s="98" t="s">
        <v>42</v>
      </c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8"/>
      <c r="P229" s="98"/>
      <c r="Q229" s="98"/>
      <c r="R229" s="98"/>
      <c r="S229" s="98"/>
      <c r="T229" s="98"/>
      <c r="U229" s="98"/>
      <c r="V229" s="98"/>
    </row>
    <row r="230" spans="4:26" s="57" customFormat="1" ht="14.1" customHeight="1" x14ac:dyDescent="0.3">
      <c r="D230" s="31" t="s">
        <v>43</v>
      </c>
      <c r="E230" s="31" t="s">
        <v>44</v>
      </c>
      <c r="F230" s="38"/>
      <c r="G230" s="38"/>
      <c r="H230" s="37"/>
      <c r="I230" s="82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4"/>
      <c r="X230" s="91" t="s">
        <v>45</v>
      </c>
      <c r="Y230" s="91" t="s">
        <v>46</v>
      </c>
      <c r="Z230" s="91" t="s">
        <v>47</v>
      </c>
    </row>
    <row r="231" spans="4:26" s="57" customFormat="1" ht="14.1" customHeight="1" x14ac:dyDescent="0.3">
      <c r="D231" s="45" t="s">
        <v>48</v>
      </c>
      <c r="E231" s="31" t="s">
        <v>21</v>
      </c>
      <c r="F231" s="39"/>
      <c r="G231" s="39"/>
      <c r="H231" s="40"/>
      <c r="I231" s="22">
        <v>107.5</v>
      </c>
      <c r="J231" s="16">
        <f>I231</f>
        <v>107.5</v>
      </c>
      <c r="K231" s="16">
        <f t="shared" ref="K231:K238" si="215">J231</f>
        <v>107.5</v>
      </c>
      <c r="L231" s="16">
        <f t="shared" ref="L231:L238" si="216">K231</f>
        <v>107.5</v>
      </c>
      <c r="M231" s="16">
        <f t="shared" ref="M231:M238" si="217">L231</f>
        <v>107.5</v>
      </c>
      <c r="N231" s="16">
        <f t="shared" ref="N231:N238" si="218">M231</f>
        <v>107.5</v>
      </c>
      <c r="O231" s="16">
        <f t="shared" ref="O231:O238" si="219">N231</f>
        <v>107.5</v>
      </c>
      <c r="P231" s="16">
        <f t="shared" ref="P231:P238" si="220">O231</f>
        <v>107.5</v>
      </c>
      <c r="Q231" s="16">
        <f t="shared" ref="Q231:Q238" si="221">P231</f>
        <v>107.5</v>
      </c>
      <c r="R231" s="16">
        <f t="shared" ref="R231:R238" si="222">Q231</f>
        <v>107.5</v>
      </c>
      <c r="S231" s="16">
        <f t="shared" ref="S231:S238" si="223">R231</f>
        <v>107.5</v>
      </c>
      <c r="T231" s="16">
        <f t="shared" ref="T231:T238" si="224">S231</f>
        <v>107.5</v>
      </c>
      <c r="U231" s="16">
        <f t="shared" ref="U231:U238" si="225">T231</f>
        <v>107.5</v>
      </c>
      <c r="V231" s="17">
        <f t="shared" ref="V231:V238" si="226">U231</f>
        <v>107.5</v>
      </c>
      <c r="X231" s="91"/>
      <c r="Y231" s="91"/>
      <c r="Z231" s="91"/>
    </row>
    <row r="232" spans="4:26" s="57" customFormat="1" ht="14.1" customHeight="1" x14ac:dyDescent="0.3">
      <c r="D232" s="45" t="s">
        <v>49</v>
      </c>
      <c r="E232" s="31" t="s">
        <v>21</v>
      </c>
      <c r="F232" s="39"/>
      <c r="G232" s="39"/>
      <c r="H232" s="40"/>
      <c r="I232" s="22">
        <v>676.9</v>
      </c>
      <c r="J232" s="16">
        <f t="shared" ref="J232:J238" si="227">I232</f>
        <v>676.9</v>
      </c>
      <c r="K232" s="16">
        <f t="shared" si="215"/>
        <v>676.9</v>
      </c>
      <c r="L232" s="16">
        <f t="shared" si="216"/>
        <v>676.9</v>
      </c>
      <c r="M232" s="16">
        <f t="shared" si="217"/>
        <v>676.9</v>
      </c>
      <c r="N232" s="16">
        <f t="shared" si="218"/>
        <v>676.9</v>
      </c>
      <c r="O232" s="16">
        <f t="shared" si="219"/>
        <v>676.9</v>
      </c>
      <c r="P232" s="16">
        <f t="shared" si="220"/>
        <v>676.9</v>
      </c>
      <c r="Q232" s="16">
        <f t="shared" si="221"/>
        <v>676.9</v>
      </c>
      <c r="R232" s="16">
        <f t="shared" si="222"/>
        <v>676.9</v>
      </c>
      <c r="S232" s="16">
        <f t="shared" si="223"/>
        <v>676.9</v>
      </c>
      <c r="T232" s="16">
        <f t="shared" si="224"/>
        <v>676.9</v>
      </c>
      <c r="U232" s="16">
        <f t="shared" si="225"/>
        <v>676.9</v>
      </c>
      <c r="V232" s="17">
        <f t="shared" si="226"/>
        <v>676.9</v>
      </c>
      <c r="X232" s="58" t="s">
        <v>56</v>
      </c>
      <c r="Y232" s="59">
        <f>I235/I231</f>
        <v>4.2829302325581393</v>
      </c>
      <c r="Z232" s="59">
        <f>Y232*1.21</f>
        <v>5.1823455813953485</v>
      </c>
    </row>
    <row r="233" spans="4:26" s="57" customFormat="1" ht="14.1" customHeight="1" x14ac:dyDescent="0.3">
      <c r="D233" s="45" t="s">
        <v>50</v>
      </c>
      <c r="E233" s="31" t="s">
        <v>51</v>
      </c>
      <c r="F233" s="39"/>
      <c r="G233" s="39"/>
      <c r="H233" s="40"/>
      <c r="I233" s="22">
        <v>2103.6999999999998</v>
      </c>
      <c r="J233" s="16">
        <f t="shared" si="227"/>
        <v>2103.6999999999998</v>
      </c>
      <c r="K233" s="16">
        <f t="shared" si="215"/>
        <v>2103.6999999999998</v>
      </c>
      <c r="L233" s="16">
        <f t="shared" si="216"/>
        <v>2103.6999999999998</v>
      </c>
      <c r="M233" s="16">
        <f t="shared" si="217"/>
        <v>2103.6999999999998</v>
      </c>
      <c r="N233" s="16">
        <f t="shared" si="218"/>
        <v>2103.6999999999998</v>
      </c>
      <c r="O233" s="16">
        <f t="shared" si="219"/>
        <v>2103.6999999999998</v>
      </c>
      <c r="P233" s="16">
        <f t="shared" si="220"/>
        <v>2103.6999999999998</v>
      </c>
      <c r="Q233" s="16">
        <f t="shared" si="221"/>
        <v>2103.6999999999998</v>
      </c>
      <c r="R233" s="16">
        <f t="shared" si="222"/>
        <v>2103.6999999999998</v>
      </c>
      <c r="S233" s="16">
        <f t="shared" si="223"/>
        <v>2103.6999999999998</v>
      </c>
      <c r="T233" s="16">
        <f t="shared" si="224"/>
        <v>2103.6999999999998</v>
      </c>
      <c r="U233" s="16">
        <f t="shared" si="225"/>
        <v>2103.6999999999998</v>
      </c>
      <c r="V233" s="17">
        <f t="shared" si="226"/>
        <v>2103.6999999999998</v>
      </c>
      <c r="X233" s="58" t="s">
        <v>57</v>
      </c>
      <c r="Y233" s="59">
        <f t="shared" ref="Y233:Y235" si="228">I236/I232</f>
        <v>1.89910326488403</v>
      </c>
      <c r="Z233" s="59">
        <f>Y233*1.1</f>
        <v>2.0890135913724333</v>
      </c>
    </row>
    <row r="234" spans="4:26" s="57" customFormat="1" ht="14.1" customHeight="1" x14ac:dyDescent="0.3">
      <c r="D234" s="45" t="s">
        <v>52</v>
      </c>
      <c r="E234" s="31" t="s">
        <v>51</v>
      </c>
      <c r="F234" s="39"/>
      <c r="G234" s="39"/>
      <c r="H234" s="40"/>
      <c r="I234" s="22">
        <f>I233</f>
        <v>2103.6999999999998</v>
      </c>
      <c r="J234" s="16">
        <f t="shared" si="227"/>
        <v>2103.6999999999998</v>
      </c>
      <c r="K234" s="16">
        <f t="shared" si="215"/>
        <v>2103.6999999999998</v>
      </c>
      <c r="L234" s="16">
        <f t="shared" si="216"/>
        <v>2103.6999999999998</v>
      </c>
      <c r="M234" s="16">
        <f t="shared" si="217"/>
        <v>2103.6999999999998</v>
      </c>
      <c r="N234" s="16">
        <f t="shared" si="218"/>
        <v>2103.6999999999998</v>
      </c>
      <c r="O234" s="16">
        <f t="shared" si="219"/>
        <v>2103.6999999999998</v>
      </c>
      <c r="P234" s="16">
        <f t="shared" si="220"/>
        <v>2103.6999999999998</v>
      </c>
      <c r="Q234" s="16">
        <f t="shared" si="221"/>
        <v>2103.6999999999998</v>
      </c>
      <c r="R234" s="16">
        <f t="shared" si="222"/>
        <v>2103.6999999999998</v>
      </c>
      <c r="S234" s="16">
        <f t="shared" si="223"/>
        <v>2103.6999999999998</v>
      </c>
      <c r="T234" s="16">
        <f t="shared" si="224"/>
        <v>2103.6999999999998</v>
      </c>
      <c r="U234" s="16">
        <f t="shared" si="225"/>
        <v>2103.6999999999998</v>
      </c>
      <c r="V234" s="17">
        <f t="shared" si="226"/>
        <v>2103.6999999999998</v>
      </c>
      <c r="X234" s="58" t="s">
        <v>102</v>
      </c>
      <c r="Y234" s="59">
        <f t="shared" si="228"/>
        <v>4.5928601986975334E-2</v>
      </c>
      <c r="Z234" s="59">
        <f>Y234*1.1</f>
        <v>5.0521462185672869E-2</v>
      </c>
    </row>
    <row r="235" spans="4:26" s="57" customFormat="1" ht="14.1" customHeight="1" x14ac:dyDescent="0.3">
      <c r="D235" s="45" t="s">
        <v>48</v>
      </c>
      <c r="E235" s="31" t="s">
        <v>25</v>
      </c>
      <c r="F235" s="39"/>
      <c r="G235" s="39"/>
      <c r="H235" s="40"/>
      <c r="I235" s="22">
        <v>460.41500000000002</v>
      </c>
      <c r="J235" s="16">
        <f t="shared" si="227"/>
        <v>460.41500000000002</v>
      </c>
      <c r="K235" s="16">
        <f t="shared" si="215"/>
        <v>460.41500000000002</v>
      </c>
      <c r="L235" s="16">
        <f t="shared" si="216"/>
        <v>460.41500000000002</v>
      </c>
      <c r="M235" s="16">
        <f t="shared" si="217"/>
        <v>460.41500000000002</v>
      </c>
      <c r="N235" s="16">
        <f t="shared" si="218"/>
        <v>460.41500000000002</v>
      </c>
      <c r="O235" s="16">
        <f t="shared" si="219"/>
        <v>460.41500000000002</v>
      </c>
      <c r="P235" s="16">
        <f t="shared" si="220"/>
        <v>460.41500000000002</v>
      </c>
      <c r="Q235" s="16">
        <f t="shared" si="221"/>
        <v>460.41500000000002</v>
      </c>
      <c r="R235" s="16">
        <f t="shared" si="222"/>
        <v>460.41500000000002</v>
      </c>
      <c r="S235" s="16">
        <f t="shared" si="223"/>
        <v>460.41500000000002</v>
      </c>
      <c r="T235" s="16">
        <f t="shared" si="224"/>
        <v>460.41500000000002</v>
      </c>
      <c r="U235" s="16">
        <f t="shared" si="225"/>
        <v>460.41500000000002</v>
      </c>
      <c r="V235" s="17">
        <f t="shared" si="226"/>
        <v>460.41500000000002</v>
      </c>
      <c r="X235" s="58" t="s">
        <v>103</v>
      </c>
      <c r="Y235" s="59">
        <f t="shared" si="228"/>
        <v>4.3645481770214385E-2</v>
      </c>
      <c r="Z235" s="59">
        <f>Y235*1.1</f>
        <v>4.8010029947235827E-2</v>
      </c>
    </row>
    <row r="236" spans="4:26" s="57" customFormat="1" ht="14.1" customHeight="1" x14ac:dyDescent="0.3">
      <c r="D236" s="45" t="s">
        <v>49</v>
      </c>
      <c r="E236" s="31" t="s">
        <v>25</v>
      </c>
      <c r="F236" s="39"/>
      <c r="G236" s="39"/>
      <c r="H236" s="40"/>
      <c r="I236" s="22">
        <v>1285.5029999999999</v>
      </c>
      <c r="J236" s="16">
        <f t="shared" si="227"/>
        <v>1285.5029999999999</v>
      </c>
      <c r="K236" s="16">
        <f t="shared" si="215"/>
        <v>1285.5029999999999</v>
      </c>
      <c r="L236" s="16">
        <f t="shared" si="216"/>
        <v>1285.5029999999999</v>
      </c>
      <c r="M236" s="16">
        <f t="shared" si="217"/>
        <v>1285.5029999999999</v>
      </c>
      <c r="N236" s="16">
        <f t="shared" si="218"/>
        <v>1285.5029999999999</v>
      </c>
      <c r="O236" s="16">
        <f t="shared" si="219"/>
        <v>1285.5029999999999</v>
      </c>
      <c r="P236" s="16">
        <f t="shared" si="220"/>
        <v>1285.5029999999999</v>
      </c>
      <c r="Q236" s="16">
        <f t="shared" si="221"/>
        <v>1285.5029999999999</v>
      </c>
      <c r="R236" s="16">
        <f t="shared" si="222"/>
        <v>1285.5029999999999</v>
      </c>
      <c r="S236" s="16">
        <f t="shared" si="223"/>
        <v>1285.5029999999999</v>
      </c>
      <c r="T236" s="16">
        <f t="shared" si="224"/>
        <v>1285.5029999999999</v>
      </c>
      <c r="U236" s="16">
        <f t="shared" si="225"/>
        <v>1285.5029999999999</v>
      </c>
      <c r="V236" s="17">
        <f t="shared" si="226"/>
        <v>1285.5029999999999</v>
      </c>
      <c r="X236" s="60"/>
      <c r="Y236" s="60"/>
      <c r="Z236" s="60"/>
    </row>
    <row r="237" spans="4:26" s="57" customFormat="1" ht="14.1" customHeight="1" x14ac:dyDescent="0.3">
      <c r="D237" s="45" t="s">
        <v>50</v>
      </c>
      <c r="E237" s="31" t="s">
        <v>25</v>
      </c>
      <c r="F237" s="39"/>
      <c r="G237" s="39"/>
      <c r="H237" s="40"/>
      <c r="I237" s="22">
        <v>96.62</v>
      </c>
      <c r="J237" s="16">
        <f t="shared" si="227"/>
        <v>96.62</v>
      </c>
      <c r="K237" s="16">
        <f t="shared" si="215"/>
        <v>96.62</v>
      </c>
      <c r="L237" s="16">
        <f t="shared" si="216"/>
        <v>96.62</v>
      </c>
      <c r="M237" s="16">
        <f t="shared" si="217"/>
        <v>96.62</v>
      </c>
      <c r="N237" s="16">
        <f t="shared" si="218"/>
        <v>96.62</v>
      </c>
      <c r="O237" s="16">
        <f t="shared" si="219"/>
        <v>96.62</v>
      </c>
      <c r="P237" s="16">
        <f t="shared" si="220"/>
        <v>96.62</v>
      </c>
      <c r="Q237" s="16">
        <f t="shared" si="221"/>
        <v>96.62</v>
      </c>
      <c r="R237" s="16">
        <f t="shared" si="222"/>
        <v>96.62</v>
      </c>
      <c r="S237" s="16">
        <f t="shared" si="223"/>
        <v>96.62</v>
      </c>
      <c r="T237" s="16">
        <f t="shared" si="224"/>
        <v>96.62</v>
      </c>
      <c r="U237" s="16">
        <f t="shared" si="225"/>
        <v>96.62</v>
      </c>
      <c r="V237" s="17">
        <f t="shared" si="226"/>
        <v>96.62</v>
      </c>
      <c r="X237" s="60"/>
      <c r="Y237" s="60"/>
      <c r="Z237" s="60"/>
    </row>
    <row r="238" spans="4:26" s="57" customFormat="1" ht="14.1" customHeight="1" x14ac:dyDescent="0.3">
      <c r="D238" s="45" t="s">
        <v>52</v>
      </c>
      <c r="E238" s="31" t="s">
        <v>25</v>
      </c>
      <c r="F238" s="39"/>
      <c r="G238" s="39"/>
      <c r="H238" s="39"/>
      <c r="I238" s="22">
        <v>91.816999999999993</v>
      </c>
      <c r="J238" s="16">
        <f t="shared" si="227"/>
        <v>91.816999999999993</v>
      </c>
      <c r="K238" s="16">
        <f t="shared" si="215"/>
        <v>91.816999999999993</v>
      </c>
      <c r="L238" s="16">
        <f t="shared" si="216"/>
        <v>91.816999999999993</v>
      </c>
      <c r="M238" s="16">
        <f t="shared" si="217"/>
        <v>91.816999999999993</v>
      </c>
      <c r="N238" s="16">
        <f t="shared" si="218"/>
        <v>91.816999999999993</v>
      </c>
      <c r="O238" s="16">
        <f t="shared" si="219"/>
        <v>91.816999999999993</v>
      </c>
      <c r="P238" s="16">
        <f t="shared" si="220"/>
        <v>91.816999999999993</v>
      </c>
      <c r="Q238" s="16">
        <f t="shared" si="221"/>
        <v>91.816999999999993</v>
      </c>
      <c r="R238" s="16">
        <f t="shared" si="222"/>
        <v>91.816999999999993</v>
      </c>
      <c r="S238" s="16">
        <f t="shared" si="223"/>
        <v>91.816999999999993</v>
      </c>
      <c r="T238" s="16">
        <f t="shared" si="224"/>
        <v>91.816999999999993</v>
      </c>
      <c r="U238" s="16">
        <f t="shared" si="225"/>
        <v>91.816999999999993</v>
      </c>
      <c r="V238" s="17">
        <f t="shared" si="226"/>
        <v>91.816999999999993</v>
      </c>
      <c r="X238" s="60"/>
      <c r="Y238" s="60"/>
      <c r="Z238" s="60"/>
    </row>
    <row r="239" spans="4:26" s="57" customFormat="1" ht="14.1" customHeight="1" x14ac:dyDescent="0.3">
      <c r="D239" s="44" t="s">
        <v>26</v>
      </c>
      <c r="E239" s="32" t="s">
        <v>25</v>
      </c>
      <c r="F239" s="43"/>
      <c r="G239" s="43"/>
      <c r="H239" s="43"/>
      <c r="I239" s="33"/>
      <c r="J239" s="33">
        <f t="shared" ref="J239:V239" si="229">SUM(J235:J238)</f>
        <v>1934.355</v>
      </c>
      <c r="K239" s="33">
        <f t="shared" si="229"/>
        <v>1934.355</v>
      </c>
      <c r="L239" s="33">
        <f t="shared" si="229"/>
        <v>1934.355</v>
      </c>
      <c r="M239" s="33">
        <f t="shared" si="229"/>
        <v>1934.355</v>
      </c>
      <c r="N239" s="33">
        <f t="shared" si="229"/>
        <v>1934.355</v>
      </c>
      <c r="O239" s="33">
        <f t="shared" si="229"/>
        <v>1934.355</v>
      </c>
      <c r="P239" s="33">
        <f t="shared" si="229"/>
        <v>1934.355</v>
      </c>
      <c r="Q239" s="33">
        <f t="shared" si="229"/>
        <v>1934.355</v>
      </c>
      <c r="R239" s="33">
        <f t="shared" si="229"/>
        <v>1934.355</v>
      </c>
      <c r="S239" s="33">
        <f t="shared" si="229"/>
        <v>1934.355</v>
      </c>
      <c r="T239" s="33">
        <f t="shared" si="229"/>
        <v>1934.355</v>
      </c>
      <c r="U239" s="33">
        <f t="shared" si="229"/>
        <v>1934.355</v>
      </c>
      <c r="V239" s="19">
        <f t="shared" si="229"/>
        <v>1934.355</v>
      </c>
      <c r="X239" s="60"/>
      <c r="Y239" s="60"/>
      <c r="Z239" s="60"/>
    </row>
    <row r="240" spans="4:26" ht="26.1" customHeight="1" x14ac:dyDescent="0.3">
      <c r="D240" s="81" t="s">
        <v>53</v>
      </c>
      <c r="E240" s="81"/>
      <c r="F240" s="81"/>
      <c r="G240" s="81"/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81"/>
    </row>
    <row r="241" spans="4:26" s="57" customFormat="1" ht="14.1" customHeight="1" x14ac:dyDescent="0.3">
      <c r="D241" s="31" t="s">
        <v>43</v>
      </c>
      <c r="E241" s="31" t="s">
        <v>44</v>
      </c>
      <c r="F241" s="38"/>
      <c r="G241" s="38"/>
      <c r="H241" s="37"/>
      <c r="I241" s="82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84"/>
      <c r="X241" s="60"/>
      <c r="Y241" s="60"/>
      <c r="Z241" s="60"/>
    </row>
    <row r="242" spans="4:26" s="57" customFormat="1" ht="14.1" customHeight="1" x14ac:dyDescent="0.3">
      <c r="D242" s="45" t="s">
        <v>48</v>
      </c>
      <c r="E242" s="31" t="s">
        <v>21</v>
      </c>
      <c r="F242" s="39"/>
      <c r="G242" s="39"/>
      <c r="H242" s="40"/>
      <c r="I242" s="79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21"/>
      <c r="X242" s="60"/>
      <c r="Y242" s="60"/>
      <c r="Z242" s="60"/>
    </row>
    <row r="243" spans="4:26" s="57" customFormat="1" ht="14.1" customHeight="1" x14ac:dyDescent="0.3">
      <c r="D243" s="45" t="s">
        <v>49</v>
      </c>
      <c r="E243" s="31" t="s">
        <v>21</v>
      </c>
      <c r="F243" s="39"/>
      <c r="G243" s="39"/>
      <c r="H243" s="40"/>
      <c r="I243" s="80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21"/>
      <c r="X243" s="60"/>
      <c r="Y243" s="60"/>
      <c r="Z243" s="60"/>
    </row>
    <row r="244" spans="4:26" s="57" customFormat="1" ht="14.1" customHeight="1" x14ac:dyDescent="0.3">
      <c r="D244" s="45" t="s">
        <v>50</v>
      </c>
      <c r="E244" s="31" t="s">
        <v>51</v>
      </c>
      <c r="F244" s="39"/>
      <c r="G244" s="39"/>
      <c r="H244" s="40"/>
      <c r="I244" s="80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21"/>
      <c r="X244" s="60"/>
      <c r="Y244" s="60"/>
      <c r="Z244" s="60"/>
    </row>
    <row r="245" spans="4:26" s="57" customFormat="1" ht="14.1" customHeight="1" x14ac:dyDescent="0.3">
      <c r="D245" s="45" t="s">
        <v>52</v>
      </c>
      <c r="E245" s="31" t="s">
        <v>51</v>
      </c>
      <c r="F245" s="39"/>
      <c r="G245" s="39"/>
      <c r="H245" s="40"/>
      <c r="I245" s="80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21"/>
      <c r="X245" s="60"/>
      <c r="Y245" s="60"/>
      <c r="Z245" s="60"/>
    </row>
    <row r="246" spans="4:26" s="57" customFormat="1" ht="14.1" customHeight="1" x14ac:dyDescent="0.3">
      <c r="D246" s="45" t="s">
        <v>48</v>
      </c>
      <c r="E246" s="31" t="s">
        <v>25</v>
      </c>
      <c r="F246" s="39"/>
      <c r="G246" s="39"/>
      <c r="H246" s="40"/>
      <c r="I246" s="80"/>
      <c r="J246" s="16">
        <f>J242*$Y232</f>
        <v>0</v>
      </c>
      <c r="K246" s="16">
        <f t="shared" ref="K246:U246" si="230">K242*$Y232</f>
        <v>0</v>
      </c>
      <c r="L246" s="16">
        <f t="shared" si="230"/>
        <v>0</v>
      </c>
      <c r="M246" s="16">
        <f t="shared" si="230"/>
        <v>0</v>
      </c>
      <c r="N246" s="16">
        <f t="shared" si="230"/>
        <v>0</v>
      </c>
      <c r="O246" s="16">
        <f t="shared" si="230"/>
        <v>0</v>
      </c>
      <c r="P246" s="16">
        <f t="shared" si="230"/>
        <v>0</v>
      </c>
      <c r="Q246" s="16">
        <f t="shared" si="230"/>
        <v>0</v>
      </c>
      <c r="R246" s="16">
        <f t="shared" si="230"/>
        <v>0</v>
      </c>
      <c r="S246" s="16">
        <f t="shared" si="230"/>
        <v>0</v>
      </c>
      <c r="T246" s="16">
        <f t="shared" si="230"/>
        <v>0</v>
      </c>
      <c r="U246" s="16">
        <f t="shared" si="230"/>
        <v>0</v>
      </c>
      <c r="V246" s="17">
        <f t="shared" ref="V246" si="231">V242*$Y232</f>
        <v>0</v>
      </c>
      <c r="X246" s="60"/>
      <c r="Y246" s="60"/>
      <c r="Z246" s="60"/>
    </row>
    <row r="247" spans="4:26" s="57" customFormat="1" ht="14.1" customHeight="1" x14ac:dyDescent="0.3">
      <c r="D247" s="45" t="s">
        <v>49</v>
      </c>
      <c r="E247" s="31" t="s">
        <v>25</v>
      </c>
      <c r="F247" s="39"/>
      <c r="G247" s="39"/>
      <c r="H247" s="40"/>
      <c r="I247" s="80"/>
      <c r="J247" s="16">
        <f t="shared" ref="J247:U249" si="232">J243*$Y233</f>
        <v>0</v>
      </c>
      <c r="K247" s="16">
        <f t="shared" si="232"/>
        <v>0</v>
      </c>
      <c r="L247" s="16">
        <f t="shared" si="232"/>
        <v>0</v>
      </c>
      <c r="M247" s="16">
        <f t="shared" si="232"/>
        <v>0</v>
      </c>
      <c r="N247" s="16">
        <f t="shared" si="232"/>
        <v>0</v>
      </c>
      <c r="O247" s="16">
        <f t="shared" si="232"/>
        <v>0</v>
      </c>
      <c r="P247" s="16">
        <f t="shared" si="232"/>
        <v>0</v>
      </c>
      <c r="Q247" s="16">
        <f t="shared" si="232"/>
        <v>0</v>
      </c>
      <c r="R247" s="16">
        <f t="shared" si="232"/>
        <v>0</v>
      </c>
      <c r="S247" s="16">
        <f t="shared" si="232"/>
        <v>0</v>
      </c>
      <c r="T247" s="16">
        <f t="shared" si="232"/>
        <v>0</v>
      </c>
      <c r="U247" s="16">
        <f t="shared" si="232"/>
        <v>0</v>
      </c>
      <c r="V247" s="17">
        <f t="shared" ref="V247" si="233">V243*$Y233</f>
        <v>0</v>
      </c>
      <c r="X247" s="60"/>
      <c r="Y247" s="60"/>
      <c r="Z247" s="60"/>
    </row>
    <row r="248" spans="4:26" s="57" customFormat="1" ht="14.1" customHeight="1" x14ac:dyDescent="0.3">
      <c r="D248" s="45" t="s">
        <v>50</v>
      </c>
      <c r="E248" s="31" t="s">
        <v>25</v>
      </c>
      <c r="F248" s="39"/>
      <c r="G248" s="39"/>
      <c r="H248" s="40"/>
      <c r="I248" s="80"/>
      <c r="J248" s="16">
        <f t="shared" si="232"/>
        <v>0</v>
      </c>
      <c r="K248" s="16">
        <f t="shared" si="232"/>
        <v>0</v>
      </c>
      <c r="L248" s="16">
        <f t="shared" si="232"/>
        <v>0</v>
      </c>
      <c r="M248" s="16">
        <f t="shared" si="232"/>
        <v>0</v>
      </c>
      <c r="N248" s="16">
        <f t="shared" si="232"/>
        <v>0</v>
      </c>
      <c r="O248" s="16">
        <f t="shared" si="232"/>
        <v>0</v>
      </c>
      <c r="P248" s="16">
        <f t="shared" si="232"/>
        <v>0</v>
      </c>
      <c r="Q248" s="16">
        <f t="shared" si="232"/>
        <v>0</v>
      </c>
      <c r="R248" s="16">
        <f t="shared" si="232"/>
        <v>0</v>
      </c>
      <c r="S248" s="16">
        <f t="shared" si="232"/>
        <v>0</v>
      </c>
      <c r="T248" s="16">
        <f t="shared" si="232"/>
        <v>0</v>
      </c>
      <c r="U248" s="16">
        <f t="shared" si="232"/>
        <v>0</v>
      </c>
      <c r="V248" s="17">
        <f t="shared" ref="V248" si="234">V244*$Y234</f>
        <v>0</v>
      </c>
      <c r="X248" s="60"/>
      <c r="Y248" s="60"/>
      <c r="Z248" s="60"/>
    </row>
    <row r="249" spans="4:26" s="57" customFormat="1" ht="14.1" customHeight="1" x14ac:dyDescent="0.3">
      <c r="D249" s="45" t="s">
        <v>52</v>
      </c>
      <c r="E249" s="31" t="s">
        <v>25</v>
      </c>
      <c r="F249" s="39"/>
      <c r="G249" s="39"/>
      <c r="H249" s="39"/>
      <c r="I249" s="80"/>
      <c r="J249" s="16">
        <f t="shared" si="232"/>
        <v>0</v>
      </c>
      <c r="K249" s="16">
        <f t="shared" si="232"/>
        <v>0</v>
      </c>
      <c r="L249" s="16">
        <f t="shared" si="232"/>
        <v>0</v>
      </c>
      <c r="M249" s="16">
        <f t="shared" si="232"/>
        <v>0</v>
      </c>
      <c r="N249" s="16">
        <f t="shared" si="232"/>
        <v>0</v>
      </c>
      <c r="O249" s="16">
        <f t="shared" si="232"/>
        <v>0</v>
      </c>
      <c r="P249" s="16">
        <f t="shared" si="232"/>
        <v>0</v>
      </c>
      <c r="Q249" s="16">
        <f t="shared" si="232"/>
        <v>0</v>
      </c>
      <c r="R249" s="16">
        <f t="shared" si="232"/>
        <v>0</v>
      </c>
      <c r="S249" s="16">
        <f t="shared" si="232"/>
        <v>0</v>
      </c>
      <c r="T249" s="16">
        <f t="shared" si="232"/>
        <v>0</v>
      </c>
      <c r="U249" s="16">
        <f t="shared" si="232"/>
        <v>0</v>
      </c>
      <c r="V249" s="17">
        <f t="shared" ref="V249" si="235">V245*$Y235</f>
        <v>0</v>
      </c>
      <c r="X249" s="60"/>
      <c r="Y249" s="60"/>
      <c r="Z249" s="60"/>
    </row>
    <row r="250" spans="4:26" s="57" customFormat="1" ht="14.1" customHeight="1" x14ac:dyDescent="0.3">
      <c r="D250" s="44" t="s">
        <v>26</v>
      </c>
      <c r="E250" s="32" t="s">
        <v>25</v>
      </c>
      <c r="F250" s="43"/>
      <c r="G250" s="43"/>
      <c r="H250" s="43"/>
      <c r="I250" s="44"/>
      <c r="J250" s="33">
        <f>SUM(J246:J249)</f>
        <v>0</v>
      </c>
      <c r="K250" s="33">
        <f>SUM(K246:K249)</f>
        <v>0</v>
      </c>
      <c r="L250" s="33">
        <f t="shared" ref="L250" si="236">SUM(L246:L249)</f>
        <v>0</v>
      </c>
      <c r="M250" s="33">
        <f t="shared" ref="M250" si="237">SUM(M246:M249)</f>
        <v>0</v>
      </c>
      <c r="N250" s="33">
        <f t="shared" ref="N250" si="238">SUM(N246:N249)</f>
        <v>0</v>
      </c>
      <c r="O250" s="33">
        <f t="shared" ref="O250" si="239">SUM(O246:O249)</f>
        <v>0</v>
      </c>
      <c r="P250" s="33">
        <f t="shared" ref="P250" si="240">SUM(P246:P249)</f>
        <v>0</v>
      </c>
      <c r="Q250" s="33">
        <f t="shared" ref="Q250" si="241">SUM(Q246:Q249)</f>
        <v>0</v>
      </c>
      <c r="R250" s="33">
        <f t="shared" ref="R250" si="242">SUM(R246:R249)</f>
        <v>0</v>
      </c>
      <c r="S250" s="33">
        <f t="shared" ref="S250" si="243">SUM(S246:S249)</f>
        <v>0</v>
      </c>
      <c r="T250" s="33">
        <f t="shared" ref="T250" si="244">SUM(T246:T249)</f>
        <v>0</v>
      </c>
      <c r="U250" s="33">
        <f t="shared" ref="U250" si="245">SUM(U246:U249)</f>
        <v>0</v>
      </c>
      <c r="V250" s="19">
        <f t="shared" ref="V250" si="246">SUM(V242:V249)</f>
        <v>0</v>
      </c>
      <c r="X250" s="60"/>
      <c r="Y250" s="60"/>
      <c r="Z250" s="60"/>
    </row>
    <row r="251" spans="4:26" ht="26.1" customHeight="1" x14ac:dyDescent="0.3">
      <c r="D251" s="81" t="s">
        <v>54</v>
      </c>
      <c r="E251" s="81"/>
      <c r="F251" s="81"/>
      <c r="G251" s="81"/>
      <c r="H251" s="81"/>
      <c r="I251" s="81"/>
      <c r="J251" s="81"/>
      <c r="K251" s="81"/>
      <c r="L251" s="81"/>
      <c r="M251" s="81"/>
      <c r="N251" s="81"/>
      <c r="O251" s="81"/>
      <c r="P251" s="81"/>
      <c r="Q251" s="81"/>
      <c r="R251" s="81"/>
      <c r="S251" s="81"/>
      <c r="T251" s="81"/>
      <c r="U251" s="81"/>
      <c r="V251" s="81"/>
    </row>
    <row r="252" spans="4:26" s="57" customFormat="1" ht="14.1" customHeight="1" x14ac:dyDescent="0.3">
      <c r="D252" s="31" t="s">
        <v>43</v>
      </c>
      <c r="E252" s="31" t="s">
        <v>44</v>
      </c>
      <c r="F252" s="38"/>
      <c r="G252" s="38"/>
      <c r="H252" s="37"/>
      <c r="I252" s="82"/>
      <c r="J252" s="83"/>
      <c r="K252" s="83"/>
      <c r="L252" s="83"/>
      <c r="M252" s="83"/>
      <c r="N252" s="83"/>
      <c r="O252" s="83"/>
      <c r="P252" s="83"/>
      <c r="Q252" s="83"/>
      <c r="R252" s="83"/>
      <c r="S252" s="83"/>
      <c r="T252" s="83"/>
      <c r="U252" s="83"/>
      <c r="V252" s="84"/>
      <c r="X252" s="67"/>
      <c r="Y252" s="67"/>
      <c r="Z252" s="67"/>
    </row>
    <row r="253" spans="4:26" s="57" customFormat="1" ht="14.1" customHeight="1" x14ac:dyDescent="0.3">
      <c r="D253" s="45" t="s">
        <v>48</v>
      </c>
      <c r="E253" s="31" t="s">
        <v>21</v>
      </c>
      <c r="F253" s="39"/>
      <c r="G253" s="39"/>
      <c r="H253" s="40"/>
      <c r="I253" s="79"/>
      <c r="J253" s="16">
        <f t="shared" ref="J253:V253" si="247">J231-J242</f>
        <v>107.5</v>
      </c>
      <c r="K253" s="16">
        <f t="shared" si="247"/>
        <v>107.5</v>
      </c>
      <c r="L253" s="16">
        <f t="shared" si="247"/>
        <v>107.5</v>
      </c>
      <c r="M253" s="16">
        <f t="shared" si="247"/>
        <v>107.5</v>
      </c>
      <c r="N253" s="16">
        <f t="shared" si="247"/>
        <v>107.5</v>
      </c>
      <c r="O253" s="16">
        <f t="shared" si="247"/>
        <v>107.5</v>
      </c>
      <c r="P253" s="16">
        <f t="shared" si="247"/>
        <v>107.5</v>
      </c>
      <c r="Q253" s="16">
        <f t="shared" si="247"/>
        <v>107.5</v>
      </c>
      <c r="R253" s="16">
        <f t="shared" si="247"/>
        <v>107.5</v>
      </c>
      <c r="S253" s="16">
        <f t="shared" si="247"/>
        <v>107.5</v>
      </c>
      <c r="T253" s="16">
        <f t="shared" si="247"/>
        <v>107.5</v>
      </c>
      <c r="U253" s="16">
        <f t="shared" si="247"/>
        <v>107.5</v>
      </c>
      <c r="V253" s="17">
        <f t="shared" si="247"/>
        <v>107.5</v>
      </c>
      <c r="X253" s="67"/>
      <c r="Y253" s="67"/>
      <c r="Z253" s="67"/>
    </row>
    <row r="254" spans="4:26" s="57" customFormat="1" ht="14.1" customHeight="1" x14ac:dyDescent="0.3">
      <c r="D254" s="45" t="s">
        <v>49</v>
      </c>
      <c r="E254" s="31" t="s">
        <v>21</v>
      </c>
      <c r="F254" s="39"/>
      <c r="G254" s="39"/>
      <c r="H254" s="40"/>
      <c r="I254" s="80"/>
      <c r="J254" s="16">
        <f t="shared" ref="J254:V254" si="248">J232-J243</f>
        <v>676.9</v>
      </c>
      <c r="K254" s="16">
        <f t="shared" si="248"/>
        <v>676.9</v>
      </c>
      <c r="L254" s="16">
        <f t="shared" si="248"/>
        <v>676.9</v>
      </c>
      <c r="M254" s="16">
        <f t="shared" si="248"/>
        <v>676.9</v>
      </c>
      <c r="N254" s="16">
        <f t="shared" si="248"/>
        <v>676.9</v>
      </c>
      <c r="O254" s="16">
        <f t="shared" si="248"/>
        <v>676.9</v>
      </c>
      <c r="P254" s="16">
        <f t="shared" si="248"/>
        <v>676.9</v>
      </c>
      <c r="Q254" s="16">
        <f t="shared" si="248"/>
        <v>676.9</v>
      </c>
      <c r="R254" s="16">
        <f t="shared" si="248"/>
        <v>676.9</v>
      </c>
      <c r="S254" s="16">
        <f t="shared" si="248"/>
        <v>676.9</v>
      </c>
      <c r="T254" s="16">
        <f t="shared" si="248"/>
        <v>676.9</v>
      </c>
      <c r="U254" s="16">
        <f t="shared" si="248"/>
        <v>676.9</v>
      </c>
      <c r="V254" s="17">
        <f t="shared" si="248"/>
        <v>676.9</v>
      </c>
      <c r="X254" s="67"/>
      <c r="Y254" s="67"/>
      <c r="Z254" s="67"/>
    </row>
    <row r="255" spans="4:26" s="57" customFormat="1" ht="14.1" customHeight="1" x14ac:dyDescent="0.3">
      <c r="D255" s="45" t="s">
        <v>50</v>
      </c>
      <c r="E255" s="31" t="s">
        <v>51</v>
      </c>
      <c r="F255" s="39"/>
      <c r="G255" s="39"/>
      <c r="H255" s="40"/>
      <c r="I255" s="80"/>
      <c r="J255" s="16">
        <f t="shared" ref="J255:V255" si="249">J233-J244</f>
        <v>2103.6999999999998</v>
      </c>
      <c r="K255" s="16">
        <f t="shared" si="249"/>
        <v>2103.6999999999998</v>
      </c>
      <c r="L255" s="16">
        <f t="shared" si="249"/>
        <v>2103.6999999999998</v>
      </c>
      <c r="M255" s="16">
        <f t="shared" si="249"/>
        <v>2103.6999999999998</v>
      </c>
      <c r="N255" s="16">
        <f t="shared" si="249"/>
        <v>2103.6999999999998</v>
      </c>
      <c r="O255" s="16">
        <f t="shared" si="249"/>
        <v>2103.6999999999998</v>
      </c>
      <c r="P255" s="16">
        <f t="shared" si="249"/>
        <v>2103.6999999999998</v>
      </c>
      <c r="Q255" s="16">
        <f t="shared" si="249"/>
        <v>2103.6999999999998</v>
      </c>
      <c r="R255" s="16">
        <f t="shared" si="249"/>
        <v>2103.6999999999998</v>
      </c>
      <c r="S255" s="16">
        <f t="shared" si="249"/>
        <v>2103.6999999999998</v>
      </c>
      <c r="T255" s="16">
        <f t="shared" si="249"/>
        <v>2103.6999999999998</v>
      </c>
      <c r="U255" s="16">
        <f t="shared" si="249"/>
        <v>2103.6999999999998</v>
      </c>
      <c r="V255" s="17">
        <f t="shared" si="249"/>
        <v>2103.6999999999998</v>
      </c>
      <c r="X255" s="67"/>
      <c r="Y255" s="67"/>
      <c r="Z255" s="67"/>
    </row>
    <row r="256" spans="4:26" s="57" customFormat="1" ht="14.1" customHeight="1" x14ac:dyDescent="0.3">
      <c r="D256" s="45" t="s">
        <v>52</v>
      </c>
      <c r="E256" s="31" t="s">
        <v>51</v>
      </c>
      <c r="F256" s="39"/>
      <c r="G256" s="39"/>
      <c r="H256" s="40"/>
      <c r="I256" s="80"/>
      <c r="J256" s="16">
        <f t="shared" ref="J256:V256" si="250">J234-J245</f>
        <v>2103.6999999999998</v>
      </c>
      <c r="K256" s="16">
        <f t="shared" si="250"/>
        <v>2103.6999999999998</v>
      </c>
      <c r="L256" s="16">
        <f t="shared" si="250"/>
        <v>2103.6999999999998</v>
      </c>
      <c r="M256" s="16">
        <f t="shared" si="250"/>
        <v>2103.6999999999998</v>
      </c>
      <c r="N256" s="16">
        <f t="shared" si="250"/>
        <v>2103.6999999999998</v>
      </c>
      <c r="O256" s="16">
        <f t="shared" si="250"/>
        <v>2103.6999999999998</v>
      </c>
      <c r="P256" s="16">
        <f t="shared" si="250"/>
        <v>2103.6999999999998</v>
      </c>
      <c r="Q256" s="16">
        <f t="shared" si="250"/>
        <v>2103.6999999999998</v>
      </c>
      <c r="R256" s="16">
        <f t="shared" si="250"/>
        <v>2103.6999999999998</v>
      </c>
      <c r="S256" s="16">
        <f t="shared" si="250"/>
        <v>2103.6999999999998</v>
      </c>
      <c r="T256" s="16">
        <f t="shared" si="250"/>
        <v>2103.6999999999998</v>
      </c>
      <c r="U256" s="16">
        <f t="shared" si="250"/>
        <v>2103.6999999999998</v>
      </c>
      <c r="V256" s="17">
        <f t="shared" si="250"/>
        <v>2103.6999999999998</v>
      </c>
      <c r="X256" s="67"/>
      <c r="Y256" s="67"/>
      <c r="Z256" s="67"/>
    </row>
    <row r="257" spans="4:26" s="57" customFormat="1" ht="14.1" customHeight="1" x14ac:dyDescent="0.3">
      <c r="D257" s="45" t="s">
        <v>48</v>
      </c>
      <c r="E257" s="31" t="s">
        <v>25</v>
      </c>
      <c r="F257" s="39"/>
      <c r="G257" s="39"/>
      <c r="H257" s="40"/>
      <c r="I257" s="80"/>
      <c r="J257" s="16">
        <f t="shared" ref="J257:V257" si="251">J235-J246</f>
        <v>460.41500000000002</v>
      </c>
      <c r="K257" s="16">
        <f t="shared" si="251"/>
        <v>460.41500000000002</v>
      </c>
      <c r="L257" s="16">
        <f t="shared" si="251"/>
        <v>460.41500000000002</v>
      </c>
      <c r="M257" s="16">
        <f t="shared" si="251"/>
        <v>460.41500000000002</v>
      </c>
      <c r="N257" s="16">
        <f t="shared" si="251"/>
        <v>460.41500000000002</v>
      </c>
      <c r="O257" s="16">
        <f t="shared" si="251"/>
        <v>460.41500000000002</v>
      </c>
      <c r="P257" s="16">
        <f t="shared" si="251"/>
        <v>460.41500000000002</v>
      </c>
      <c r="Q257" s="16">
        <f t="shared" si="251"/>
        <v>460.41500000000002</v>
      </c>
      <c r="R257" s="16">
        <f t="shared" si="251"/>
        <v>460.41500000000002</v>
      </c>
      <c r="S257" s="16">
        <f t="shared" si="251"/>
        <v>460.41500000000002</v>
      </c>
      <c r="T257" s="16">
        <f t="shared" si="251"/>
        <v>460.41500000000002</v>
      </c>
      <c r="U257" s="16">
        <f t="shared" si="251"/>
        <v>460.41500000000002</v>
      </c>
      <c r="V257" s="17">
        <f t="shared" si="251"/>
        <v>460.41500000000002</v>
      </c>
      <c r="X257" s="67"/>
      <c r="Y257" s="67"/>
      <c r="Z257" s="67"/>
    </row>
    <row r="258" spans="4:26" s="57" customFormat="1" ht="14.1" customHeight="1" x14ac:dyDescent="0.3">
      <c r="D258" s="45" t="s">
        <v>49</v>
      </c>
      <c r="E258" s="31" t="s">
        <v>25</v>
      </c>
      <c r="F258" s="39"/>
      <c r="G258" s="39"/>
      <c r="H258" s="40"/>
      <c r="I258" s="80"/>
      <c r="J258" s="16">
        <f t="shared" ref="J258:V258" si="252">J236-J247</f>
        <v>1285.5029999999999</v>
      </c>
      <c r="K258" s="16">
        <f t="shared" si="252"/>
        <v>1285.5029999999999</v>
      </c>
      <c r="L258" s="16">
        <f t="shared" si="252"/>
        <v>1285.5029999999999</v>
      </c>
      <c r="M258" s="16">
        <f t="shared" si="252"/>
        <v>1285.5029999999999</v>
      </c>
      <c r="N258" s="16">
        <f t="shared" si="252"/>
        <v>1285.5029999999999</v>
      </c>
      <c r="O258" s="16">
        <f t="shared" si="252"/>
        <v>1285.5029999999999</v>
      </c>
      <c r="P258" s="16">
        <f t="shared" si="252"/>
        <v>1285.5029999999999</v>
      </c>
      <c r="Q258" s="16">
        <f t="shared" si="252"/>
        <v>1285.5029999999999</v>
      </c>
      <c r="R258" s="16">
        <f t="shared" si="252"/>
        <v>1285.5029999999999</v>
      </c>
      <c r="S258" s="16">
        <f t="shared" si="252"/>
        <v>1285.5029999999999</v>
      </c>
      <c r="T258" s="16">
        <f t="shared" si="252"/>
        <v>1285.5029999999999</v>
      </c>
      <c r="U258" s="16">
        <f t="shared" si="252"/>
        <v>1285.5029999999999</v>
      </c>
      <c r="V258" s="17">
        <f t="shared" si="252"/>
        <v>1285.5029999999999</v>
      </c>
      <c r="X258" s="60"/>
      <c r="Y258" s="60"/>
      <c r="Z258" s="60"/>
    </row>
    <row r="259" spans="4:26" s="57" customFormat="1" ht="14.1" customHeight="1" x14ac:dyDescent="0.3">
      <c r="D259" s="45" t="s">
        <v>50</v>
      </c>
      <c r="E259" s="31" t="s">
        <v>25</v>
      </c>
      <c r="F259" s="39"/>
      <c r="G259" s="39"/>
      <c r="H259" s="40"/>
      <c r="I259" s="80"/>
      <c r="J259" s="16">
        <f t="shared" ref="J259:V259" si="253">J237-J248</f>
        <v>96.62</v>
      </c>
      <c r="K259" s="16">
        <f t="shared" si="253"/>
        <v>96.62</v>
      </c>
      <c r="L259" s="16">
        <f t="shared" si="253"/>
        <v>96.62</v>
      </c>
      <c r="M259" s="16">
        <f t="shared" si="253"/>
        <v>96.62</v>
      </c>
      <c r="N259" s="16">
        <f t="shared" si="253"/>
        <v>96.62</v>
      </c>
      <c r="O259" s="16">
        <f t="shared" si="253"/>
        <v>96.62</v>
      </c>
      <c r="P259" s="16">
        <f t="shared" si="253"/>
        <v>96.62</v>
      </c>
      <c r="Q259" s="16">
        <f t="shared" si="253"/>
        <v>96.62</v>
      </c>
      <c r="R259" s="16">
        <f t="shared" si="253"/>
        <v>96.62</v>
      </c>
      <c r="S259" s="16">
        <f t="shared" si="253"/>
        <v>96.62</v>
      </c>
      <c r="T259" s="16">
        <f t="shared" si="253"/>
        <v>96.62</v>
      </c>
      <c r="U259" s="16">
        <f t="shared" si="253"/>
        <v>96.62</v>
      </c>
      <c r="V259" s="17">
        <f t="shared" si="253"/>
        <v>96.62</v>
      </c>
      <c r="X259" s="60"/>
      <c r="Y259" s="60"/>
      <c r="Z259" s="60"/>
    </row>
    <row r="260" spans="4:26" s="57" customFormat="1" ht="14.1" customHeight="1" x14ac:dyDescent="0.3">
      <c r="D260" s="45" t="s">
        <v>52</v>
      </c>
      <c r="E260" s="31" t="s">
        <v>25</v>
      </c>
      <c r="F260" s="39"/>
      <c r="G260" s="39"/>
      <c r="H260" s="39"/>
      <c r="I260" s="80"/>
      <c r="J260" s="16">
        <f t="shared" ref="J260:V260" si="254">J238-J249</f>
        <v>91.816999999999993</v>
      </c>
      <c r="K260" s="16">
        <f t="shared" si="254"/>
        <v>91.816999999999993</v>
      </c>
      <c r="L260" s="16">
        <f t="shared" si="254"/>
        <v>91.816999999999993</v>
      </c>
      <c r="M260" s="16">
        <f t="shared" si="254"/>
        <v>91.816999999999993</v>
      </c>
      <c r="N260" s="16">
        <f t="shared" si="254"/>
        <v>91.816999999999993</v>
      </c>
      <c r="O260" s="16">
        <f t="shared" si="254"/>
        <v>91.816999999999993</v>
      </c>
      <c r="P260" s="16">
        <f t="shared" si="254"/>
        <v>91.816999999999993</v>
      </c>
      <c r="Q260" s="16">
        <f t="shared" si="254"/>
        <v>91.816999999999993</v>
      </c>
      <c r="R260" s="16">
        <f t="shared" si="254"/>
        <v>91.816999999999993</v>
      </c>
      <c r="S260" s="16">
        <f t="shared" si="254"/>
        <v>91.816999999999993</v>
      </c>
      <c r="T260" s="16">
        <f t="shared" si="254"/>
        <v>91.816999999999993</v>
      </c>
      <c r="U260" s="16">
        <f t="shared" si="254"/>
        <v>91.816999999999993</v>
      </c>
      <c r="V260" s="17">
        <f t="shared" si="254"/>
        <v>91.816999999999993</v>
      </c>
      <c r="X260" s="60"/>
      <c r="Y260" s="60"/>
      <c r="Z260" s="60"/>
    </row>
    <row r="261" spans="4:26" s="57" customFormat="1" ht="14.1" customHeight="1" x14ac:dyDescent="0.3">
      <c r="D261" s="44" t="s">
        <v>26</v>
      </c>
      <c r="E261" s="32" t="s">
        <v>25</v>
      </c>
      <c r="F261" s="43"/>
      <c r="G261" s="43"/>
      <c r="H261" s="43"/>
      <c r="I261" s="44"/>
      <c r="J261" s="33">
        <f t="shared" ref="J261:V261" si="255">SUM(J257:J260)</f>
        <v>1934.355</v>
      </c>
      <c r="K261" s="33">
        <f t="shared" si="255"/>
        <v>1934.355</v>
      </c>
      <c r="L261" s="33">
        <f t="shared" si="255"/>
        <v>1934.355</v>
      </c>
      <c r="M261" s="33">
        <f t="shared" si="255"/>
        <v>1934.355</v>
      </c>
      <c r="N261" s="33">
        <f t="shared" si="255"/>
        <v>1934.355</v>
      </c>
      <c r="O261" s="33">
        <f t="shared" si="255"/>
        <v>1934.355</v>
      </c>
      <c r="P261" s="33">
        <f t="shared" si="255"/>
        <v>1934.355</v>
      </c>
      <c r="Q261" s="33">
        <f t="shared" si="255"/>
        <v>1934.355</v>
      </c>
      <c r="R261" s="33">
        <f t="shared" si="255"/>
        <v>1934.355</v>
      </c>
      <c r="S261" s="33">
        <f t="shared" si="255"/>
        <v>1934.355</v>
      </c>
      <c r="T261" s="33">
        <f t="shared" si="255"/>
        <v>1934.355</v>
      </c>
      <c r="U261" s="33">
        <f t="shared" si="255"/>
        <v>1934.355</v>
      </c>
      <c r="V261" s="19">
        <f t="shared" si="255"/>
        <v>1934.355</v>
      </c>
      <c r="X261" s="60"/>
      <c r="Y261" s="60"/>
      <c r="Z261" s="60"/>
    </row>
    <row r="263" spans="4:26" ht="13.05" customHeight="1" x14ac:dyDescent="0.3">
      <c r="D263" s="92" t="s">
        <v>63</v>
      </c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  <c r="P263" s="93"/>
      <c r="Q263" s="93"/>
      <c r="R263" s="93"/>
      <c r="S263" s="93"/>
      <c r="T263" s="93"/>
      <c r="U263" s="93"/>
      <c r="V263" s="94"/>
    </row>
    <row r="264" spans="4:26" ht="13.05" customHeight="1" x14ac:dyDescent="0.3">
      <c r="D264" s="95"/>
      <c r="E264" s="96"/>
      <c r="F264" s="96"/>
      <c r="G264" s="96"/>
      <c r="H264" s="96"/>
      <c r="I264" s="96"/>
      <c r="J264" s="96"/>
      <c r="K264" s="96"/>
      <c r="L264" s="96"/>
      <c r="M264" s="96"/>
      <c r="N264" s="96"/>
      <c r="O264" s="96"/>
      <c r="P264" s="96"/>
      <c r="Q264" s="96"/>
      <c r="R264" s="96"/>
      <c r="S264" s="96"/>
      <c r="T264" s="96"/>
      <c r="U264" s="96"/>
      <c r="V264" s="97"/>
    </row>
    <row r="265" spans="4:26" s="61" customFormat="1" ht="14.1" customHeight="1" x14ac:dyDescent="0.3">
      <c r="D265" s="68" t="s">
        <v>39</v>
      </c>
      <c r="E265" s="62">
        <v>12</v>
      </c>
      <c r="F265" s="63"/>
      <c r="G265" s="63"/>
      <c r="H265" s="64" t="s">
        <v>40</v>
      </c>
      <c r="I265" s="64" t="s">
        <v>41</v>
      </c>
      <c r="J265" s="64">
        <f>J228</f>
        <v>2024</v>
      </c>
      <c r="K265" s="64">
        <f t="shared" ref="K265:U265" si="256">K228</f>
        <v>2023</v>
      </c>
      <c r="L265" s="64">
        <f t="shared" si="256"/>
        <v>2024</v>
      </c>
      <c r="M265" s="64">
        <f t="shared" si="256"/>
        <v>2025</v>
      </c>
      <c r="N265" s="64">
        <f t="shared" si="256"/>
        <v>2026</v>
      </c>
      <c r="O265" s="64">
        <f t="shared" si="256"/>
        <v>2027</v>
      </c>
      <c r="P265" s="64">
        <f t="shared" si="256"/>
        <v>2028</v>
      </c>
      <c r="Q265" s="64">
        <f t="shared" si="256"/>
        <v>2029</v>
      </c>
      <c r="R265" s="64">
        <f t="shared" si="256"/>
        <v>2030</v>
      </c>
      <c r="S265" s="64">
        <f t="shared" si="256"/>
        <v>2031</v>
      </c>
      <c r="T265" s="64">
        <f t="shared" si="256"/>
        <v>2032</v>
      </c>
      <c r="U265" s="64">
        <f t="shared" si="256"/>
        <v>2033</v>
      </c>
      <c r="V265" s="64">
        <v>2034</v>
      </c>
    </row>
    <row r="266" spans="4:26" ht="26.1" customHeight="1" x14ac:dyDescent="0.3">
      <c r="D266" s="98" t="s">
        <v>42</v>
      </c>
      <c r="E266" s="98"/>
      <c r="F266" s="98"/>
      <c r="G266" s="98"/>
      <c r="H266" s="98"/>
      <c r="I266" s="98"/>
      <c r="J266" s="98"/>
      <c r="K266" s="98"/>
      <c r="L266" s="98"/>
      <c r="M266" s="98"/>
      <c r="N266" s="98"/>
      <c r="O266" s="98"/>
      <c r="P266" s="98"/>
      <c r="Q266" s="98"/>
      <c r="R266" s="98"/>
      <c r="S266" s="98"/>
      <c r="T266" s="98"/>
      <c r="U266" s="98"/>
      <c r="V266" s="98"/>
    </row>
    <row r="267" spans="4:26" s="57" customFormat="1" ht="14.1" customHeight="1" x14ac:dyDescent="0.3">
      <c r="D267" s="31" t="s">
        <v>43</v>
      </c>
      <c r="E267" s="31" t="s">
        <v>44</v>
      </c>
      <c r="F267" s="38"/>
      <c r="G267" s="38"/>
      <c r="H267" s="37"/>
      <c r="I267" s="82"/>
      <c r="J267" s="83"/>
      <c r="K267" s="83"/>
      <c r="L267" s="83"/>
      <c r="M267" s="83"/>
      <c r="N267" s="83"/>
      <c r="O267" s="83"/>
      <c r="P267" s="83"/>
      <c r="Q267" s="83"/>
      <c r="R267" s="83"/>
      <c r="S267" s="83"/>
      <c r="T267" s="83"/>
      <c r="U267" s="83"/>
      <c r="V267" s="84"/>
      <c r="X267" s="91" t="s">
        <v>45</v>
      </c>
      <c r="Y267" s="91" t="s">
        <v>46</v>
      </c>
      <c r="Z267" s="91" t="s">
        <v>47</v>
      </c>
    </row>
    <row r="268" spans="4:26" s="57" customFormat="1" ht="14.1" customHeight="1" x14ac:dyDescent="0.3">
      <c r="D268" s="45" t="s">
        <v>48</v>
      </c>
      <c r="E268" s="31" t="s">
        <v>21</v>
      </c>
      <c r="F268" s="39"/>
      <c r="G268" s="39"/>
      <c r="H268" s="40"/>
      <c r="I268" s="22">
        <v>166.9</v>
      </c>
      <c r="J268" s="16">
        <f>I268</f>
        <v>166.9</v>
      </c>
      <c r="K268" s="16">
        <f t="shared" ref="K268:K275" si="257">J268</f>
        <v>166.9</v>
      </c>
      <c r="L268" s="16">
        <f t="shared" ref="L268:L275" si="258">K268</f>
        <v>166.9</v>
      </c>
      <c r="M268" s="16">
        <f t="shared" ref="M268:M275" si="259">L268</f>
        <v>166.9</v>
      </c>
      <c r="N268" s="16">
        <f t="shared" ref="N268:N275" si="260">M268</f>
        <v>166.9</v>
      </c>
      <c r="O268" s="16">
        <f t="shared" ref="O268:O275" si="261">N268</f>
        <v>166.9</v>
      </c>
      <c r="P268" s="16">
        <f t="shared" ref="P268:P275" si="262">O268</f>
        <v>166.9</v>
      </c>
      <c r="Q268" s="16">
        <f t="shared" ref="Q268:Q275" si="263">P268</f>
        <v>166.9</v>
      </c>
      <c r="R268" s="16">
        <f t="shared" ref="R268:R275" si="264">Q268</f>
        <v>166.9</v>
      </c>
      <c r="S268" s="16">
        <f t="shared" ref="S268:S275" si="265">R268</f>
        <v>166.9</v>
      </c>
      <c r="T268" s="16">
        <f t="shared" ref="T268:T275" si="266">S268</f>
        <v>166.9</v>
      </c>
      <c r="U268" s="16">
        <f t="shared" ref="U268:U275" si="267">T268</f>
        <v>166.9</v>
      </c>
      <c r="V268" s="17">
        <f t="shared" ref="V268:V275" si="268">U268</f>
        <v>166.9</v>
      </c>
      <c r="X268" s="91"/>
      <c r="Y268" s="91"/>
      <c r="Z268" s="91"/>
    </row>
    <row r="269" spans="4:26" s="57" customFormat="1" ht="14.1" customHeight="1" x14ac:dyDescent="0.3">
      <c r="D269" s="45" t="s">
        <v>49</v>
      </c>
      <c r="E269" s="31" t="s">
        <v>21</v>
      </c>
      <c r="F269" s="39"/>
      <c r="G269" s="39"/>
      <c r="H269" s="40"/>
      <c r="I269" s="22">
        <v>851</v>
      </c>
      <c r="J269" s="16">
        <f t="shared" ref="J269:J275" si="269">I269</f>
        <v>851</v>
      </c>
      <c r="K269" s="16">
        <f t="shared" si="257"/>
        <v>851</v>
      </c>
      <c r="L269" s="16">
        <f t="shared" si="258"/>
        <v>851</v>
      </c>
      <c r="M269" s="16">
        <f t="shared" si="259"/>
        <v>851</v>
      </c>
      <c r="N269" s="16">
        <f t="shared" si="260"/>
        <v>851</v>
      </c>
      <c r="O269" s="16">
        <f t="shared" si="261"/>
        <v>851</v>
      </c>
      <c r="P269" s="16">
        <f t="shared" si="262"/>
        <v>851</v>
      </c>
      <c r="Q269" s="16">
        <f t="shared" si="263"/>
        <v>851</v>
      </c>
      <c r="R269" s="16">
        <f t="shared" si="264"/>
        <v>851</v>
      </c>
      <c r="S269" s="16">
        <f t="shared" si="265"/>
        <v>851</v>
      </c>
      <c r="T269" s="16">
        <f t="shared" si="266"/>
        <v>851</v>
      </c>
      <c r="U269" s="16">
        <f t="shared" si="267"/>
        <v>851</v>
      </c>
      <c r="V269" s="17">
        <f t="shared" si="268"/>
        <v>851</v>
      </c>
      <c r="X269" s="58" t="s">
        <v>56</v>
      </c>
      <c r="Y269" s="59">
        <f>I272/I268</f>
        <v>3.9919173157579384</v>
      </c>
      <c r="Z269" s="59">
        <f>Y269*1.21</f>
        <v>4.8302199520671056</v>
      </c>
    </row>
    <row r="270" spans="4:26" s="57" customFormat="1" ht="14.1" customHeight="1" x14ac:dyDescent="0.3">
      <c r="D270" s="45" t="s">
        <v>50</v>
      </c>
      <c r="E270" s="31" t="s">
        <v>51</v>
      </c>
      <c r="F270" s="39"/>
      <c r="G270" s="39"/>
      <c r="H270" s="40"/>
      <c r="I270" s="22">
        <v>2146.3000000000002</v>
      </c>
      <c r="J270" s="16">
        <f t="shared" si="269"/>
        <v>2146.3000000000002</v>
      </c>
      <c r="K270" s="16">
        <f t="shared" si="257"/>
        <v>2146.3000000000002</v>
      </c>
      <c r="L270" s="16">
        <f t="shared" si="258"/>
        <v>2146.3000000000002</v>
      </c>
      <c r="M270" s="16">
        <f t="shared" si="259"/>
        <v>2146.3000000000002</v>
      </c>
      <c r="N270" s="16">
        <f t="shared" si="260"/>
        <v>2146.3000000000002</v>
      </c>
      <c r="O270" s="16">
        <f t="shared" si="261"/>
        <v>2146.3000000000002</v>
      </c>
      <c r="P270" s="16">
        <f t="shared" si="262"/>
        <v>2146.3000000000002</v>
      </c>
      <c r="Q270" s="16">
        <f t="shared" si="263"/>
        <v>2146.3000000000002</v>
      </c>
      <c r="R270" s="16">
        <f t="shared" si="264"/>
        <v>2146.3000000000002</v>
      </c>
      <c r="S270" s="16">
        <f t="shared" si="265"/>
        <v>2146.3000000000002</v>
      </c>
      <c r="T270" s="16">
        <f t="shared" si="266"/>
        <v>2146.3000000000002</v>
      </c>
      <c r="U270" s="16">
        <f t="shared" si="267"/>
        <v>2146.3000000000002</v>
      </c>
      <c r="V270" s="17">
        <f t="shared" si="268"/>
        <v>2146.3000000000002</v>
      </c>
      <c r="X270" s="58" t="s">
        <v>57</v>
      </c>
      <c r="Y270" s="59">
        <f t="shared" ref="Y270:Y272" si="270">I273/I269</f>
        <v>1.7763113983548766</v>
      </c>
      <c r="Z270" s="59">
        <f>Y270*1.1</f>
        <v>1.9539425381903643</v>
      </c>
    </row>
    <row r="271" spans="4:26" s="57" customFormat="1" ht="14.1" customHeight="1" x14ac:dyDescent="0.3">
      <c r="D271" s="45" t="s">
        <v>52</v>
      </c>
      <c r="E271" s="31" t="s">
        <v>51</v>
      </c>
      <c r="F271" s="39"/>
      <c r="G271" s="39"/>
      <c r="H271" s="40"/>
      <c r="I271" s="22">
        <f>I270</f>
        <v>2146.3000000000002</v>
      </c>
      <c r="J271" s="16">
        <f t="shared" si="269"/>
        <v>2146.3000000000002</v>
      </c>
      <c r="K271" s="16">
        <f t="shared" si="257"/>
        <v>2146.3000000000002</v>
      </c>
      <c r="L271" s="16">
        <f t="shared" si="258"/>
        <v>2146.3000000000002</v>
      </c>
      <c r="M271" s="16">
        <f t="shared" si="259"/>
        <v>2146.3000000000002</v>
      </c>
      <c r="N271" s="16">
        <f t="shared" si="260"/>
        <v>2146.3000000000002</v>
      </c>
      <c r="O271" s="16">
        <f t="shared" si="261"/>
        <v>2146.3000000000002</v>
      </c>
      <c r="P271" s="16">
        <f t="shared" si="262"/>
        <v>2146.3000000000002</v>
      </c>
      <c r="Q271" s="16">
        <f t="shared" si="263"/>
        <v>2146.3000000000002</v>
      </c>
      <c r="R271" s="16">
        <f t="shared" si="264"/>
        <v>2146.3000000000002</v>
      </c>
      <c r="S271" s="16">
        <f t="shared" si="265"/>
        <v>2146.3000000000002</v>
      </c>
      <c r="T271" s="16">
        <f t="shared" si="266"/>
        <v>2146.3000000000002</v>
      </c>
      <c r="U271" s="16">
        <f t="shared" si="267"/>
        <v>2146.3000000000002</v>
      </c>
      <c r="V271" s="17">
        <f t="shared" si="268"/>
        <v>2146.3000000000002</v>
      </c>
      <c r="X271" s="58" t="s">
        <v>102</v>
      </c>
      <c r="Y271" s="59">
        <f t="shared" si="270"/>
        <v>4.6039230303312667E-2</v>
      </c>
      <c r="Z271" s="59">
        <f>Y271*1.1</f>
        <v>5.0643153333643935E-2</v>
      </c>
    </row>
    <row r="272" spans="4:26" s="57" customFormat="1" ht="14.1" customHeight="1" x14ac:dyDescent="0.3">
      <c r="D272" s="45" t="s">
        <v>48</v>
      </c>
      <c r="E272" s="31" t="s">
        <v>25</v>
      </c>
      <c r="F272" s="39"/>
      <c r="G272" s="39"/>
      <c r="H272" s="40"/>
      <c r="I272" s="22">
        <v>666.25099999999998</v>
      </c>
      <c r="J272" s="16">
        <f t="shared" si="269"/>
        <v>666.25099999999998</v>
      </c>
      <c r="K272" s="16">
        <f t="shared" si="257"/>
        <v>666.25099999999998</v>
      </c>
      <c r="L272" s="16">
        <f t="shared" si="258"/>
        <v>666.25099999999998</v>
      </c>
      <c r="M272" s="16">
        <f t="shared" si="259"/>
        <v>666.25099999999998</v>
      </c>
      <c r="N272" s="16">
        <f t="shared" si="260"/>
        <v>666.25099999999998</v>
      </c>
      <c r="O272" s="16">
        <f t="shared" si="261"/>
        <v>666.25099999999998</v>
      </c>
      <c r="P272" s="16">
        <f t="shared" si="262"/>
        <v>666.25099999999998</v>
      </c>
      <c r="Q272" s="16">
        <f t="shared" si="263"/>
        <v>666.25099999999998</v>
      </c>
      <c r="R272" s="16">
        <f t="shared" si="264"/>
        <v>666.25099999999998</v>
      </c>
      <c r="S272" s="16">
        <f t="shared" si="265"/>
        <v>666.25099999999998</v>
      </c>
      <c r="T272" s="16">
        <f t="shared" si="266"/>
        <v>666.25099999999998</v>
      </c>
      <c r="U272" s="16">
        <f t="shared" si="267"/>
        <v>666.25099999999998</v>
      </c>
      <c r="V272" s="17">
        <f t="shared" si="268"/>
        <v>666.25099999999998</v>
      </c>
      <c r="X272" s="58" t="s">
        <v>103</v>
      </c>
      <c r="Y272" s="59">
        <f t="shared" si="270"/>
        <v>4.3682616596002422E-2</v>
      </c>
      <c r="Z272" s="59">
        <f>Y272*1.1</f>
        <v>4.8050878255602669E-2</v>
      </c>
    </row>
    <row r="273" spans="4:26" s="57" customFormat="1" ht="14.1" customHeight="1" x14ac:dyDescent="0.3">
      <c r="D273" s="45" t="s">
        <v>49</v>
      </c>
      <c r="E273" s="31" t="s">
        <v>25</v>
      </c>
      <c r="F273" s="39"/>
      <c r="G273" s="39"/>
      <c r="H273" s="40"/>
      <c r="I273" s="22">
        <v>1511.6410000000001</v>
      </c>
      <c r="J273" s="16">
        <f t="shared" si="269"/>
        <v>1511.6410000000001</v>
      </c>
      <c r="K273" s="16">
        <f t="shared" si="257"/>
        <v>1511.6410000000001</v>
      </c>
      <c r="L273" s="16">
        <f t="shared" si="258"/>
        <v>1511.6410000000001</v>
      </c>
      <c r="M273" s="16">
        <f t="shared" si="259"/>
        <v>1511.6410000000001</v>
      </c>
      <c r="N273" s="16">
        <f t="shared" si="260"/>
        <v>1511.6410000000001</v>
      </c>
      <c r="O273" s="16">
        <f t="shared" si="261"/>
        <v>1511.6410000000001</v>
      </c>
      <c r="P273" s="16">
        <f t="shared" si="262"/>
        <v>1511.6410000000001</v>
      </c>
      <c r="Q273" s="16">
        <f t="shared" si="263"/>
        <v>1511.6410000000001</v>
      </c>
      <c r="R273" s="16">
        <f t="shared" si="264"/>
        <v>1511.6410000000001</v>
      </c>
      <c r="S273" s="16">
        <f t="shared" si="265"/>
        <v>1511.6410000000001</v>
      </c>
      <c r="T273" s="16">
        <f t="shared" si="266"/>
        <v>1511.6410000000001</v>
      </c>
      <c r="U273" s="16">
        <f t="shared" si="267"/>
        <v>1511.6410000000001</v>
      </c>
      <c r="V273" s="17">
        <f t="shared" si="268"/>
        <v>1511.6410000000001</v>
      </c>
      <c r="X273" s="60"/>
      <c r="Y273" s="60"/>
      <c r="Z273" s="60"/>
    </row>
    <row r="274" spans="4:26" s="57" customFormat="1" ht="14.1" customHeight="1" x14ac:dyDescent="0.3">
      <c r="D274" s="45" t="s">
        <v>50</v>
      </c>
      <c r="E274" s="31" t="s">
        <v>25</v>
      </c>
      <c r="F274" s="39"/>
      <c r="G274" s="39"/>
      <c r="H274" s="40"/>
      <c r="I274" s="22">
        <v>98.813999999999993</v>
      </c>
      <c r="J274" s="16">
        <f t="shared" si="269"/>
        <v>98.813999999999993</v>
      </c>
      <c r="K274" s="16">
        <f t="shared" si="257"/>
        <v>98.813999999999993</v>
      </c>
      <c r="L274" s="16">
        <f t="shared" si="258"/>
        <v>98.813999999999993</v>
      </c>
      <c r="M274" s="16">
        <f t="shared" si="259"/>
        <v>98.813999999999993</v>
      </c>
      <c r="N274" s="16">
        <f t="shared" si="260"/>
        <v>98.813999999999993</v>
      </c>
      <c r="O274" s="16">
        <f t="shared" si="261"/>
        <v>98.813999999999993</v>
      </c>
      <c r="P274" s="16">
        <f t="shared" si="262"/>
        <v>98.813999999999993</v>
      </c>
      <c r="Q274" s="16">
        <f t="shared" si="263"/>
        <v>98.813999999999993</v>
      </c>
      <c r="R274" s="16">
        <f t="shared" si="264"/>
        <v>98.813999999999993</v>
      </c>
      <c r="S274" s="16">
        <f t="shared" si="265"/>
        <v>98.813999999999993</v>
      </c>
      <c r="T274" s="16">
        <f t="shared" si="266"/>
        <v>98.813999999999993</v>
      </c>
      <c r="U274" s="16">
        <f t="shared" si="267"/>
        <v>98.813999999999993</v>
      </c>
      <c r="V274" s="17">
        <f t="shared" si="268"/>
        <v>98.813999999999993</v>
      </c>
      <c r="X274" s="60"/>
      <c r="Y274" s="60"/>
      <c r="Z274" s="60"/>
    </row>
    <row r="275" spans="4:26" s="57" customFormat="1" ht="14.1" customHeight="1" x14ac:dyDescent="0.3">
      <c r="D275" s="45" t="s">
        <v>52</v>
      </c>
      <c r="E275" s="31" t="s">
        <v>25</v>
      </c>
      <c r="F275" s="39"/>
      <c r="G275" s="39"/>
      <c r="H275" s="39"/>
      <c r="I275" s="22">
        <v>93.756</v>
      </c>
      <c r="J275" s="16">
        <f t="shared" si="269"/>
        <v>93.756</v>
      </c>
      <c r="K275" s="16">
        <f t="shared" si="257"/>
        <v>93.756</v>
      </c>
      <c r="L275" s="16">
        <f t="shared" si="258"/>
        <v>93.756</v>
      </c>
      <c r="M275" s="16">
        <f t="shared" si="259"/>
        <v>93.756</v>
      </c>
      <c r="N275" s="16">
        <f t="shared" si="260"/>
        <v>93.756</v>
      </c>
      <c r="O275" s="16">
        <f t="shared" si="261"/>
        <v>93.756</v>
      </c>
      <c r="P275" s="16">
        <f t="shared" si="262"/>
        <v>93.756</v>
      </c>
      <c r="Q275" s="16">
        <f t="shared" si="263"/>
        <v>93.756</v>
      </c>
      <c r="R275" s="16">
        <f t="shared" si="264"/>
        <v>93.756</v>
      </c>
      <c r="S275" s="16">
        <f t="shared" si="265"/>
        <v>93.756</v>
      </c>
      <c r="T275" s="16">
        <f t="shared" si="266"/>
        <v>93.756</v>
      </c>
      <c r="U275" s="16">
        <f t="shared" si="267"/>
        <v>93.756</v>
      </c>
      <c r="V275" s="17">
        <f t="shared" si="268"/>
        <v>93.756</v>
      </c>
      <c r="X275" s="60"/>
      <c r="Y275" s="60"/>
      <c r="Z275" s="60"/>
    </row>
    <row r="276" spans="4:26" s="57" customFormat="1" ht="14.1" customHeight="1" x14ac:dyDescent="0.3">
      <c r="D276" s="44" t="s">
        <v>26</v>
      </c>
      <c r="E276" s="32" t="s">
        <v>25</v>
      </c>
      <c r="F276" s="43"/>
      <c r="G276" s="43"/>
      <c r="H276" s="43"/>
      <c r="I276" s="33"/>
      <c r="J276" s="33">
        <f t="shared" ref="J276:V276" si="271">SUM(J272:J275)</f>
        <v>2370.4619999999995</v>
      </c>
      <c r="K276" s="33">
        <f t="shared" si="271"/>
        <v>2370.4619999999995</v>
      </c>
      <c r="L276" s="33">
        <f t="shared" si="271"/>
        <v>2370.4619999999995</v>
      </c>
      <c r="M276" s="33">
        <f t="shared" si="271"/>
        <v>2370.4619999999995</v>
      </c>
      <c r="N276" s="33">
        <f t="shared" si="271"/>
        <v>2370.4619999999995</v>
      </c>
      <c r="O276" s="33">
        <f t="shared" si="271"/>
        <v>2370.4619999999995</v>
      </c>
      <c r="P276" s="33">
        <f t="shared" si="271"/>
        <v>2370.4619999999995</v>
      </c>
      <c r="Q276" s="33">
        <f t="shared" si="271"/>
        <v>2370.4619999999995</v>
      </c>
      <c r="R276" s="33">
        <f t="shared" si="271"/>
        <v>2370.4619999999995</v>
      </c>
      <c r="S276" s="33">
        <f t="shared" si="271"/>
        <v>2370.4619999999995</v>
      </c>
      <c r="T276" s="33">
        <f t="shared" si="271"/>
        <v>2370.4619999999995</v>
      </c>
      <c r="U276" s="33">
        <f t="shared" si="271"/>
        <v>2370.4619999999995</v>
      </c>
      <c r="V276" s="19">
        <f t="shared" si="271"/>
        <v>2370.4619999999995</v>
      </c>
      <c r="X276" s="60"/>
      <c r="Y276" s="60"/>
      <c r="Z276" s="60"/>
    </row>
    <row r="277" spans="4:26" ht="26.1" customHeight="1" x14ac:dyDescent="0.3">
      <c r="D277" s="81" t="s">
        <v>53</v>
      </c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81"/>
    </row>
    <row r="278" spans="4:26" s="57" customFormat="1" ht="14.1" customHeight="1" x14ac:dyDescent="0.3">
      <c r="D278" s="31" t="s">
        <v>43</v>
      </c>
      <c r="E278" s="31" t="s">
        <v>44</v>
      </c>
      <c r="F278" s="38"/>
      <c r="G278" s="38"/>
      <c r="H278" s="37"/>
      <c r="I278" s="82"/>
      <c r="J278" s="83"/>
      <c r="K278" s="83"/>
      <c r="L278" s="83"/>
      <c r="M278" s="83"/>
      <c r="N278" s="83"/>
      <c r="O278" s="83"/>
      <c r="P278" s="83"/>
      <c r="Q278" s="83"/>
      <c r="R278" s="83"/>
      <c r="S278" s="83"/>
      <c r="T278" s="83"/>
      <c r="U278" s="83"/>
      <c r="V278" s="84"/>
      <c r="X278" s="60"/>
      <c r="Y278" s="60"/>
      <c r="Z278" s="60"/>
    </row>
    <row r="279" spans="4:26" s="57" customFormat="1" ht="14.1" customHeight="1" x14ac:dyDescent="0.3">
      <c r="D279" s="45" t="s">
        <v>48</v>
      </c>
      <c r="E279" s="31" t="s">
        <v>21</v>
      </c>
      <c r="F279" s="39"/>
      <c r="G279" s="39"/>
      <c r="H279" s="40"/>
      <c r="I279" s="79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21"/>
      <c r="X279" s="60"/>
      <c r="Y279" s="60"/>
      <c r="Z279" s="60"/>
    </row>
    <row r="280" spans="4:26" s="57" customFormat="1" ht="14.1" customHeight="1" x14ac:dyDescent="0.3">
      <c r="D280" s="45" t="s">
        <v>49</v>
      </c>
      <c r="E280" s="31" t="s">
        <v>21</v>
      </c>
      <c r="F280" s="39"/>
      <c r="G280" s="39"/>
      <c r="H280" s="40"/>
      <c r="I280" s="80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21"/>
      <c r="X280" s="60"/>
      <c r="Y280" s="60"/>
      <c r="Z280" s="60"/>
    </row>
    <row r="281" spans="4:26" s="57" customFormat="1" ht="14.1" customHeight="1" x14ac:dyDescent="0.3">
      <c r="D281" s="45" t="s">
        <v>50</v>
      </c>
      <c r="E281" s="31" t="s">
        <v>51</v>
      </c>
      <c r="F281" s="39"/>
      <c r="G281" s="39"/>
      <c r="H281" s="40"/>
      <c r="I281" s="80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21"/>
      <c r="X281" s="60"/>
      <c r="Y281" s="60"/>
      <c r="Z281" s="60"/>
    </row>
    <row r="282" spans="4:26" s="57" customFormat="1" ht="14.1" customHeight="1" x14ac:dyDescent="0.3">
      <c r="D282" s="45" t="s">
        <v>52</v>
      </c>
      <c r="E282" s="31" t="s">
        <v>51</v>
      </c>
      <c r="F282" s="39"/>
      <c r="G282" s="39"/>
      <c r="H282" s="40"/>
      <c r="I282" s="80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21"/>
      <c r="X282" s="60"/>
      <c r="Y282" s="60"/>
      <c r="Z282" s="60"/>
    </row>
    <row r="283" spans="4:26" s="57" customFormat="1" ht="14.1" customHeight="1" x14ac:dyDescent="0.3">
      <c r="D283" s="45" t="s">
        <v>48</v>
      </c>
      <c r="E283" s="31" t="s">
        <v>25</v>
      </c>
      <c r="F283" s="39"/>
      <c r="G283" s="39"/>
      <c r="H283" s="40"/>
      <c r="I283" s="80"/>
      <c r="J283" s="16">
        <f>J279*$Y269</f>
        <v>0</v>
      </c>
      <c r="K283" s="16">
        <f t="shared" ref="K283:U283" si="272">K279*$Y269</f>
        <v>0</v>
      </c>
      <c r="L283" s="16">
        <f t="shared" si="272"/>
        <v>0</v>
      </c>
      <c r="M283" s="16">
        <f t="shared" si="272"/>
        <v>0</v>
      </c>
      <c r="N283" s="16">
        <f t="shared" si="272"/>
        <v>0</v>
      </c>
      <c r="O283" s="16">
        <f t="shared" si="272"/>
        <v>0</v>
      </c>
      <c r="P283" s="16">
        <f t="shared" si="272"/>
        <v>0</v>
      </c>
      <c r="Q283" s="16">
        <f t="shared" si="272"/>
        <v>0</v>
      </c>
      <c r="R283" s="16">
        <f t="shared" si="272"/>
        <v>0</v>
      </c>
      <c r="S283" s="16">
        <f t="shared" si="272"/>
        <v>0</v>
      </c>
      <c r="T283" s="16">
        <f t="shared" si="272"/>
        <v>0</v>
      </c>
      <c r="U283" s="16">
        <f t="shared" si="272"/>
        <v>0</v>
      </c>
      <c r="V283" s="17">
        <f t="shared" ref="V283" si="273">V279*$Y269</f>
        <v>0</v>
      </c>
      <c r="X283" s="60"/>
      <c r="Y283" s="60"/>
      <c r="Z283" s="60"/>
    </row>
    <row r="284" spans="4:26" s="57" customFormat="1" ht="14.1" customHeight="1" x14ac:dyDescent="0.3">
      <c r="D284" s="45" t="s">
        <v>49</v>
      </c>
      <c r="E284" s="31" t="s">
        <v>25</v>
      </c>
      <c r="F284" s="39"/>
      <c r="G284" s="39"/>
      <c r="H284" s="40"/>
      <c r="I284" s="80"/>
      <c r="J284" s="16">
        <f t="shared" ref="J284:U286" si="274">J280*$Y270</f>
        <v>0</v>
      </c>
      <c r="K284" s="16">
        <f t="shared" si="274"/>
        <v>0</v>
      </c>
      <c r="L284" s="16">
        <f t="shared" si="274"/>
        <v>0</v>
      </c>
      <c r="M284" s="16">
        <f t="shared" si="274"/>
        <v>0</v>
      </c>
      <c r="N284" s="16">
        <f t="shared" si="274"/>
        <v>0</v>
      </c>
      <c r="O284" s="16">
        <f t="shared" si="274"/>
        <v>0</v>
      </c>
      <c r="P284" s="16">
        <f t="shared" si="274"/>
        <v>0</v>
      </c>
      <c r="Q284" s="16">
        <f t="shared" si="274"/>
        <v>0</v>
      </c>
      <c r="R284" s="16">
        <f t="shared" si="274"/>
        <v>0</v>
      </c>
      <c r="S284" s="16">
        <f t="shared" si="274"/>
        <v>0</v>
      </c>
      <c r="T284" s="16">
        <f t="shared" si="274"/>
        <v>0</v>
      </c>
      <c r="U284" s="16">
        <f t="shared" si="274"/>
        <v>0</v>
      </c>
      <c r="V284" s="17">
        <f t="shared" ref="V284" si="275">V280*$Y270</f>
        <v>0</v>
      </c>
      <c r="X284" s="60"/>
      <c r="Y284" s="60"/>
      <c r="Z284" s="60"/>
    </row>
    <row r="285" spans="4:26" s="57" customFormat="1" ht="14.1" customHeight="1" x14ac:dyDescent="0.3">
      <c r="D285" s="45" t="s">
        <v>50</v>
      </c>
      <c r="E285" s="31" t="s">
        <v>25</v>
      </c>
      <c r="F285" s="39"/>
      <c r="G285" s="39"/>
      <c r="H285" s="40"/>
      <c r="I285" s="80"/>
      <c r="J285" s="16">
        <f t="shared" si="274"/>
        <v>0</v>
      </c>
      <c r="K285" s="16">
        <f t="shared" si="274"/>
        <v>0</v>
      </c>
      <c r="L285" s="16">
        <f t="shared" si="274"/>
        <v>0</v>
      </c>
      <c r="M285" s="16">
        <f t="shared" si="274"/>
        <v>0</v>
      </c>
      <c r="N285" s="16">
        <f t="shared" si="274"/>
        <v>0</v>
      </c>
      <c r="O285" s="16">
        <f t="shared" si="274"/>
        <v>0</v>
      </c>
      <c r="P285" s="16">
        <f t="shared" si="274"/>
        <v>0</v>
      </c>
      <c r="Q285" s="16">
        <f t="shared" si="274"/>
        <v>0</v>
      </c>
      <c r="R285" s="16">
        <f t="shared" si="274"/>
        <v>0</v>
      </c>
      <c r="S285" s="16">
        <f t="shared" si="274"/>
        <v>0</v>
      </c>
      <c r="T285" s="16">
        <f t="shared" si="274"/>
        <v>0</v>
      </c>
      <c r="U285" s="16">
        <f t="shared" si="274"/>
        <v>0</v>
      </c>
      <c r="V285" s="17">
        <f t="shared" ref="V285" si="276">V281*$Y271</f>
        <v>0</v>
      </c>
      <c r="X285" s="60"/>
      <c r="Y285" s="60"/>
      <c r="Z285" s="60"/>
    </row>
    <row r="286" spans="4:26" s="57" customFormat="1" ht="14.1" customHeight="1" x14ac:dyDescent="0.3">
      <c r="D286" s="45" t="s">
        <v>52</v>
      </c>
      <c r="E286" s="31" t="s">
        <v>25</v>
      </c>
      <c r="F286" s="39"/>
      <c r="G286" s="39"/>
      <c r="H286" s="39"/>
      <c r="I286" s="80"/>
      <c r="J286" s="16">
        <f t="shared" si="274"/>
        <v>0</v>
      </c>
      <c r="K286" s="16">
        <f t="shared" si="274"/>
        <v>0</v>
      </c>
      <c r="L286" s="16">
        <f t="shared" si="274"/>
        <v>0</v>
      </c>
      <c r="M286" s="16">
        <f t="shared" si="274"/>
        <v>0</v>
      </c>
      <c r="N286" s="16">
        <f t="shared" si="274"/>
        <v>0</v>
      </c>
      <c r="O286" s="16">
        <f t="shared" si="274"/>
        <v>0</v>
      </c>
      <c r="P286" s="16">
        <f t="shared" si="274"/>
        <v>0</v>
      </c>
      <c r="Q286" s="16">
        <f t="shared" si="274"/>
        <v>0</v>
      </c>
      <c r="R286" s="16">
        <f t="shared" si="274"/>
        <v>0</v>
      </c>
      <c r="S286" s="16">
        <f t="shared" si="274"/>
        <v>0</v>
      </c>
      <c r="T286" s="16">
        <f t="shared" si="274"/>
        <v>0</v>
      </c>
      <c r="U286" s="16">
        <f t="shared" si="274"/>
        <v>0</v>
      </c>
      <c r="V286" s="17">
        <f t="shared" ref="V286" si="277">V282*$Y272</f>
        <v>0</v>
      </c>
      <c r="X286" s="60"/>
      <c r="Y286" s="60"/>
      <c r="Z286" s="60"/>
    </row>
    <row r="287" spans="4:26" s="57" customFormat="1" ht="14.1" customHeight="1" x14ac:dyDescent="0.3">
      <c r="D287" s="44" t="s">
        <v>26</v>
      </c>
      <c r="E287" s="32" t="s">
        <v>25</v>
      </c>
      <c r="F287" s="43"/>
      <c r="G287" s="43"/>
      <c r="H287" s="43"/>
      <c r="I287" s="44"/>
      <c r="J287" s="33">
        <f>SUM(J283:J286)</f>
        <v>0</v>
      </c>
      <c r="K287" s="33">
        <f>SUM(K283:K286)</f>
        <v>0</v>
      </c>
      <c r="L287" s="33">
        <f t="shared" ref="L287" si="278">SUM(L283:L286)</f>
        <v>0</v>
      </c>
      <c r="M287" s="33">
        <f t="shared" ref="M287" si="279">SUM(M283:M286)</f>
        <v>0</v>
      </c>
      <c r="N287" s="33">
        <f t="shared" ref="N287" si="280">SUM(N283:N286)</f>
        <v>0</v>
      </c>
      <c r="O287" s="33">
        <f t="shared" ref="O287" si="281">SUM(O283:O286)</f>
        <v>0</v>
      </c>
      <c r="P287" s="33">
        <f t="shared" ref="P287" si="282">SUM(P283:P286)</f>
        <v>0</v>
      </c>
      <c r="Q287" s="33">
        <f t="shared" ref="Q287" si="283">SUM(Q283:Q286)</f>
        <v>0</v>
      </c>
      <c r="R287" s="33">
        <f t="shared" ref="R287" si="284">SUM(R283:R286)</f>
        <v>0</v>
      </c>
      <c r="S287" s="33">
        <f t="shared" ref="S287" si="285">SUM(S283:S286)</f>
        <v>0</v>
      </c>
      <c r="T287" s="33">
        <f t="shared" ref="T287" si="286">SUM(T283:T286)</f>
        <v>0</v>
      </c>
      <c r="U287" s="33">
        <f t="shared" ref="U287" si="287">SUM(U283:U286)</f>
        <v>0</v>
      </c>
      <c r="V287" s="19">
        <f t="shared" ref="V287" si="288">SUM(V279:V286)</f>
        <v>0</v>
      </c>
      <c r="X287" s="60"/>
      <c r="Y287" s="60"/>
      <c r="Z287" s="60"/>
    </row>
    <row r="288" spans="4:26" ht="26.1" customHeight="1" x14ac:dyDescent="0.3">
      <c r="D288" s="81" t="s">
        <v>54</v>
      </c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</row>
    <row r="289" spans="4:26" s="57" customFormat="1" ht="14.1" customHeight="1" x14ac:dyDescent="0.3">
      <c r="D289" s="31" t="s">
        <v>43</v>
      </c>
      <c r="E289" s="31" t="s">
        <v>44</v>
      </c>
      <c r="F289" s="38"/>
      <c r="G289" s="38"/>
      <c r="H289" s="37"/>
      <c r="I289" s="82"/>
      <c r="J289" s="83"/>
      <c r="K289" s="83"/>
      <c r="L289" s="83"/>
      <c r="M289" s="83"/>
      <c r="N289" s="83"/>
      <c r="O289" s="83"/>
      <c r="P289" s="83"/>
      <c r="Q289" s="83"/>
      <c r="R289" s="83"/>
      <c r="S289" s="83"/>
      <c r="T289" s="83"/>
      <c r="U289" s="83"/>
      <c r="V289" s="84"/>
      <c r="X289" s="67"/>
      <c r="Y289" s="67"/>
      <c r="Z289" s="67"/>
    </row>
    <row r="290" spans="4:26" s="57" customFormat="1" ht="14.1" customHeight="1" x14ac:dyDescent="0.3">
      <c r="D290" s="45" t="s">
        <v>48</v>
      </c>
      <c r="E290" s="31" t="s">
        <v>21</v>
      </c>
      <c r="F290" s="39"/>
      <c r="G290" s="39"/>
      <c r="H290" s="40"/>
      <c r="I290" s="79"/>
      <c r="J290" s="16">
        <f t="shared" ref="J290:V290" si="289">J268-J279</f>
        <v>166.9</v>
      </c>
      <c r="K290" s="16">
        <f t="shared" si="289"/>
        <v>166.9</v>
      </c>
      <c r="L290" s="16">
        <f t="shared" si="289"/>
        <v>166.9</v>
      </c>
      <c r="M290" s="16">
        <f t="shared" si="289"/>
        <v>166.9</v>
      </c>
      <c r="N290" s="16">
        <f t="shared" si="289"/>
        <v>166.9</v>
      </c>
      <c r="O290" s="16">
        <f t="shared" si="289"/>
        <v>166.9</v>
      </c>
      <c r="P290" s="16">
        <f t="shared" si="289"/>
        <v>166.9</v>
      </c>
      <c r="Q290" s="16">
        <f t="shared" si="289"/>
        <v>166.9</v>
      </c>
      <c r="R290" s="16">
        <f t="shared" si="289"/>
        <v>166.9</v>
      </c>
      <c r="S290" s="16">
        <f t="shared" si="289"/>
        <v>166.9</v>
      </c>
      <c r="T290" s="16">
        <f t="shared" si="289"/>
        <v>166.9</v>
      </c>
      <c r="U290" s="16">
        <f t="shared" si="289"/>
        <v>166.9</v>
      </c>
      <c r="V290" s="17">
        <f t="shared" si="289"/>
        <v>166.9</v>
      </c>
      <c r="X290" s="67"/>
      <c r="Y290" s="67"/>
      <c r="Z290" s="67"/>
    </row>
    <row r="291" spans="4:26" s="57" customFormat="1" ht="14.1" customHeight="1" x14ac:dyDescent="0.3">
      <c r="D291" s="45" t="s">
        <v>49</v>
      </c>
      <c r="E291" s="31" t="s">
        <v>21</v>
      </c>
      <c r="F291" s="39"/>
      <c r="G291" s="39"/>
      <c r="H291" s="40"/>
      <c r="I291" s="80"/>
      <c r="J291" s="16">
        <f t="shared" ref="J291:V291" si="290">J269-J280</f>
        <v>851</v>
      </c>
      <c r="K291" s="16">
        <f t="shared" si="290"/>
        <v>851</v>
      </c>
      <c r="L291" s="16">
        <f t="shared" si="290"/>
        <v>851</v>
      </c>
      <c r="M291" s="16">
        <f t="shared" si="290"/>
        <v>851</v>
      </c>
      <c r="N291" s="16">
        <f t="shared" si="290"/>
        <v>851</v>
      </c>
      <c r="O291" s="16">
        <f t="shared" si="290"/>
        <v>851</v>
      </c>
      <c r="P291" s="16">
        <f t="shared" si="290"/>
        <v>851</v>
      </c>
      <c r="Q291" s="16">
        <f t="shared" si="290"/>
        <v>851</v>
      </c>
      <c r="R291" s="16">
        <f t="shared" si="290"/>
        <v>851</v>
      </c>
      <c r="S291" s="16">
        <f t="shared" si="290"/>
        <v>851</v>
      </c>
      <c r="T291" s="16">
        <f t="shared" si="290"/>
        <v>851</v>
      </c>
      <c r="U291" s="16">
        <f t="shared" si="290"/>
        <v>851</v>
      </c>
      <c r="V291" s="17">
        <f t="shared" si="290"/>
        <v>851</v>
      </c>
      <c r="X291" s="67"/>
      <c r="Y291" s="67"/>
      <c r="Z291" s="67"/>
    </row>
    <row r="292" spans="4:26" s="57" customFormat="1" ht="14.1" customHeight="1" x14ac:dyDescent="0.3">
      <c r="D292" s="45" t="s">
        <v>50</v>
      </c>
      <c r="E292" s="31" t="s">
        <v>51</v>
      </c>
      <c r="F292" s="39"/>
      <c r="G292" s="39"/>
      <c r="H292" s="40"/>
      <c r="I292" s="80"/>
      <c r="J292" s="16">
        <f t="shared" ref="J292:V292" si="291">J270-J281</f>
        <v>2146.3000000000002</v>
      </c>
      <c r="K292" s="16">
        <f t="shared" si="291"/>
        <v>2146.3000000000002</v>
      </c>
      <c r="L292" s="16">
        <f t="shared" si="291"/>
        <v>2146.3000000000002</v>
      </c>
      <c r="M292" s="16">
        <f t="shared" si="291"/>
        <v>2146.3000000000002</v>
      </c>
      <c r="N292" s="16">
        <f t="shared" si="291"/>
        <v>2146.3000000000002</v>
      </c>
      <c r="O292" s="16">
        <f t="shared" si="291"/>
        <v>2146.3000000000002</v>
      </c>
      <c r="P292" s="16">
        <f t="shared" si="291"/>
        <v>2146.3000000000002</v>
      </c>
      <c r="Q292" s="16">
        <f t="shared" si="291"/>
        <v>2146.3000000000002</v>
      </c>
      <c r="R292" s="16">
        <f t="shared" si="291"/>
        <v>2146.3000000000002</v>
      </c>
      <c r="S292" s="16">
        <f t="shared" si="291"/>
        <v>2146.3000000000002</v>
      </c>
      <c r="T292" s="16">
        <f t="shared" si="291"/>
        <v>2146.3000000000002</v>
      </c>
      <c r="U292" s="16">
        <f t="shared" si="291"/>
        <v>2146.3000000000002</v>
      </c>
      <c r="V292" s="17">
        <f t="shared" si="291"/>
        <v>2146.3000000000002</v>
      </c>
      <c r="X292" s="67"/>
      <c r="Y292" s="67"/>
      <c r="Z292" s="67"/>
    </row>
    <row r="293" spans="4:26" s="57" customFormat="1" ht="14.1" customHeight="1" x14ac:dyDescent="0.3">
      <c r="D293" s="45" t="s">
        <v>52</v>
      </c>
      <c r="E293" s="31" t="s">
        <v>51</v>
      </c>
      <c r="F293" s="39"/>
      <c r="G293" s="39"/>
      <c r="H293" s="40"/>
      <c r="I293" s="80"/>
      <c r="J293" s="16">
        <f t="shared" ref="J293:V293" si="292">J271-J282</f>
        <v>2146.3000000000002</v>
      </c>
      <c r="K293" s="16">
        <f t="shared" si="292"/>
        <v>2146.3000000000002</v>
      </c>
      <c r="L293" s="16">
        <f t="shared" si="292"/>
        <v>2146.3000000000002</v>
      </c>
      <c r="M293" s="16">
        <f t="shared" si="292"/>
        <v>2146.3000000000002</v>
      </c>
      <c r="N293" s="16">
        <f t="shared" si="292"/>
        <v>2146.3000000000002</v>
      </c>
      <c r="O293" s="16">
        <f t="shared" si="292"/>
        <v>2146.3000000000002</v>
      </c>
      <c r="P293" s="16">
        <f t="shared" si="292"/>
        <v>2146.3000000000002</v>
      </c>
      <c r="Q293" s="16">
        <f t="shared" si="292"/>
        <v>2146.3000000000002</v>
      </c>
      <c r="R293" s="16">
        <f t="shared" si="292"/>
        <v>2146.3000000000002</v>
      </c>
      <c r="S293" s="16">
        <f t="shared" si="292"/>
        <v>2146.3000000000002</v>
      </c>
      <c r="T293" s="16">
        <f t="shared" si="292"/>
        <v>2146.3000000000002</v>
      </c>
      <c r="U293" s="16">
        <f t="shared" si="292"/>
        <v>2146.3000000000002</v>
      </c>
      <c r="V293" s="17">
        <f t="shared" si="292"/>
        <v>2146.3000000000002</v>
      </c>
      <c r="X293" s="67"/>
      <c r="Y293" s="67"/>
      <c r="Z293" s="67"/>
    </row>
    <row r="294" spans="4:26" s="57" customFormat="1" ht="14.1" customHeight="1" x14ac:dyDescent="0.3">
      <c r="D294" s="45" t="s">
        <v>48</v>
      </c>
      <c r="E294" s="31" t="s">
        <v>25</v>
      </c>
      <c r="F294" s="39"/>
      <c r="G294" s="39"/>
      <c r="H294" s="40"/>
      <c r="I294" s="80"/>
      <c r="J294" s="16">
        <f t="shared" ref="J294:V294" si="293">J272-J283</f>
        <v>666.25099999999998</v>
      </c>
      <c r="K294" s="16">
        <f t="shared" si="293"/>
        <v>666.25099999999998</v>
      </c>
      <c r="L294" s="16">
        <f t="shared" si="293"/>
        <v>666.25099999999998</v>
      </c>
      <c r="M294" s="16">
        <f t="shared" si="293"/>
        <v>666.25099999999998</v>
      </c>
      <c r="N294" s="16">
        <f t="shared" si="293"/>
        <v>666.25099999999998</v>
      </c>
      <c r="O294" s="16">
        <f t="shared" si="293"/>
        <v>666.25099999999998</v>
      </c>
      <c r="P294" s="16">
        <f t="shared" si="293"/>
        <v>666.25099999999998</v>
      </c>
      <c r="Q294" s="16">
        <f t="shared" si="293"/>
        <v>666.25099999999998</v>
      </c>
      <c r="R294" s="16">
        <f t="shared" si="293"/>
        <v>666.25099999999998</v>
      </c>
      <c r="S294" s="16">
        <f t="shared" si="293"/>
        <v>666.25099999999998</v>
      </c>
      <c r="T294" s="16">
        <f t="shared" si="293"/>
        <v>666.25099999999998</v>
      </c>
      <c r="U294" s="16">
        <f t="shared" si="293"/>
        <v>666.25099999999998</v>
      </c>
      <c r="V294" s="17">
        <f t="shared" si="293"/>
        <v>666.25099999999998</v>
      </c>
      <c r="X294" s="67"/>
      <c r="Y294" s="67"/>
      <c r="Z294" s="67"/>
    </row>
    <row r="295" spans="4:26" s="57" customFormat="1" ht="14.1" customHeight="1" x14ac:dyDescent="0.3">
      <c r="D295" s="45" t="s">
        <v>49</v>
      </c>
      <c r="E295" s="31" t="s">
        <v>25</v>
      </c>
      <c r="F295" s="39"/>
      <c r="G295" s="39"/>
      <c r="H295" s="40"/>
      <c r="I295" s="80"/>
      <c r="J295" s="16">
        <f t="shared" ref="J295:V295" si="294">J273-J284</f>
        <v>1511.6410000000001</v>
      </c>
      <c r="K295" s="16">
        <f t="shared" si="294"/>
        <v>1511.6410000000001</v>
      </c>
      <c r="L295" s="16">
        <f t="shared" si="294"/>
        <v>1511.6410000000001</v>
      </c>
      <c r="M295" s="16">
        <f t="shared" si="294"/>
        <v>1511.6410000000001</v>
      </c>
      <c r="N295" s="16">
        <f t="shared" si="294"/>
        <v>1511.6410000000001</v>
      </c>
      <c r="O295" s="16">
        <f t="shared" si="294"/>
        <v>1511.6410000000001</v>
      </c>
      <c r="P295" s="16">
        <f t="shared" si="294"/>
        <v>1511.6410000000001</v>
      </c>
      <c r="Q295" s="16">
        <f t="shared" si="294"/>
        <v>1511.6410000000001</v>
      </c>
      <c r="R295" s="16">
        <f t="shared" si="294"/>
        <v>1511.6410000000001</v>
      </c>
      <c r="S295" s="16">
        <f t="shared" si="294"/>
        <v>1511.6410000000001</v>
      </c>
      <c r="T295" s="16">
        <f t="shared" si="294"/>
        <v>1511.6410000000001</v>
      </c>
      <c r="U295" s="16">
        <f t="shared" si="294"/>
        <v>1511.6410000000001</v>
      </c>
      <c r="V295" s="17">
        <f t="shared" si="294"/>
        <v>1511.6410000000001</v>
      </c>
      <c r="X295" s="60"/>
      <c r="Y295" s="60"/>
      <c r="Z295" s="60"/>
    </row>
    <row r="296" spans="4:26" s="57" customFormat="1" ht="14.1" customHeight="1" x14ac:dyDescent="0.3">
      <c r="D296" s="45" t="s">
        <v>50</v>
      </c>
      <c r="E296" s="31" t="s">
        <v>25</v>
      </c>
      <c r="F296" s="39"/>
      <c r="G296" s="39"/>
      <c r="H296" s="40"/>
      <c r="I296" s="80"/>
      <c r="J296" s="16">
        <f t="shared" ref="J296:V296" si="295">J274-J285</f>
        <v>98.813999999999993</v>
      </c>
      <c r="K296" s="16">
        <f t="shared" si="295"/>
        <v>98.813999999999993</v>
      </c>
      <c r="L296" s="16">
        <f t="shared" si="295"/>
        <v>98.813999999999993</v>
      </c>
      <c r="M296" s="16">
        <f t="shared" si="295"/>
        <v>98.813999999999993</v>
      </c>
      <c r="N296" s="16">
        <f t="shared" si="295"/>
        <v>98.813999999999993</v>
      </c>
      <c r="O296" s="16">
        <f t="shared" si="295"/>
        <v>98.813999999999993</v>
      </c>
      <c r="P296" s="16">
        <f t="shared" si="295"/>
        <v>98.813999999999993</v>
      </c>
      <c r="Q296" s="16">
        <f t="shared" si="295"/>
        <v>98.813999999999993</v>
      </c>
      <c r="R296" s="16">
        <f t="shared" si="295"/>
        <v>98.813999999999993</v>
      </c>
      <c r="S296" s="16">
        <f t="shared" si="295"/>
        <v>98.813999999999993</v>
      </c>
      <c r="T296" s="16">
        <f t="shared" si="295"/>
        <v>98.813999999999993</v>
      </c>
      <c r="U296" s="16">
        <f t="shared" si="295"/>
        <v>98.813999999999993</v>
      </c>
      <c r="V296" s="17">
        <f t="shared" si="295"/>
        <v>98.813999999999993</v>
      </c>
      <c r="X296" s="60"/>
      <c r="Y296" s="60"/>
      <c r="Z296" s="60"/>
    </row>
    <row r="297" spans="4:26" s="57" customFormat="1" ht="14.1" customHeight="1" x14ac:dyDescent="0.3">
      <c r="D297" s="45" t="s">
        <v>52</v>
      </c>
      <c r="E297" s="31" t="s">
        <v>25</v>
      </c>
      <c r="F297" s="39"/>
      <c r="G297" s="39"/>
      <c r="H297" s="39"/>
      <c r="I297" s="80"/>
      <c r="J297" s="16">
        <f t="shared" ref="J297:V297" si="296">J275-J286</f>
        <v>93.756</v>
      </c>
      <c r="K297" s="16">
        <f t="shared" si="296"/>
        <v>93.756</v>
      </c>
      <c r="L297" s="16">
        <f t="shared" si="296"/>
        <v>93.756</v>
      </c>
      <c r="M297" s="16">
        <f t="shared" si="296"/>
        <v>93.756</v>
      </c>
      <c r="N297" s="16">
        <f t="shared" si="296"/>
        <v>93.756</v>
      </c>
      <c r="O297" s="16">
        <f t="shared" si="296"/>
        <v>93.756</v>
      </c>
      <c r="P297" s="16">
        <f t="shared" si="296"/>
        <v>93.756</v>
      </c>
      <c r="Q297" s="16">
        <f t="shared" si="296"/>
        <v>93.756</v>
      </c>
      <c r="R297" s="16">
        <f t="shared" si="296"/>
        <v>93.756</v>
      </c>
      <c r="S297" s="16">
        <f t="shared" si="296"/>
        <v>93.756</v>
      </c>
      <c r="T297" s="16">
        <f t="shared" si="296"/>
        <v>93.756</v>
      </c>
      <c r="U297" s="16">
        <f t="shared" si="296"/>
        <v>93.756</v>
      </c>
      <c r="V297" s="17">
        <f t="shared" si="296"/>
        <v>93.756</v>
      </c>
      <c r="X297" s="60"/>
      <c r="Y297" s="60"/>
      <c r="Z297" s="60"/>
    </row>
    <row r="298" spans="4:26" s="57" customFormat="1" ht="14.1" customHeight="1" x14ac:dyDescent="0.3">
      <c r="D298" s="44" t="s">
        <v>26</v>
      </c>
      <c r="E298" s="32" t="s">
        <v>25</v>
      </c>
      <c r="F298" s="43"/>
      <c r="G298" s="43"/>
      <c r="H298" s="43"/>
      <c r="I298" s="44"/>
      <c r="J298" s="33">
        <f t="shared" ref="J298:V298" si="297">SUM(J294:J297)</f>
        <v>2370.4619999999995</v>
      </c>
      <c r="K298" s="33">
        <f t="shared" si="297"/>
        <v>2370.4619999999995</v>
      </c>
      <c r="L298" s="33">
        <f t="shared" si="297"/>
        <v>2370.4619999999995</v>
      </c>
      <c r="M298" s="33">
        <f t="shared" si="297"/>
        <v>2370.4619999999995</v>
      </c>
      <c r="N298" s="33">
        <f t="shared" si="297"/>
        <v>2370.4619999999995</v>
      </c>
      <c r="O298" s="33">
        <f t="shared" si="297"/>
        <v>2370.4619999999995</v>
      </c>
      <c r="P298" s="33">
        <f t="shared" si="297"/>
        <v>2370.4619999999995</v>
      </c>
      <c r="Q298" s="33">
        <f t="shared" si="297"/>
        <v>2370.4619999999995</v>
      </c>
      <c r="R298" s="33">
        <f t="shared" si="297"/>
        <v>2370.4619999999995</v>
      </c>
      <c r="S298" s="33">
        <f t="shared" si="297"/>
        <v>2370.4619999999995</v>
      </c>
      <c r="T298" s="33">
        <f t="shared" si="297"/>
        <v>2370.4619999999995</v>
      </c>
      <c r="U298" s="33">
        <f t="shared" si="297"/>
        <v>2370.4619999999995</v>
      </c>
      <c r="V298" s="19">
        <f t="shared" si="297"/>
        <v>2370.4619999999995</v>
      </c>
      <c r="X298" s="60"/>
      <c r="Y298" s="60"/>
      <c r="Z298" s="60"/>
    </row>
    <row r="300" spans="4:26" ht="13.05" customHeight="1" x14ac:dyDescent="0.3">
      <c r="D300" s="92" t="s">
        <v>64</v>
      </c>
      <c r="E300" s="93"/>
      <c r="F300" s="93"/>
      <c r="G300" s="93"/>
      <c r="H300" s="93"/>
      <c r="I300" s="93"/>
      <c r="J300" s="93"/>
      <c r="K300" s="93"/>
      <c r="L300" s="93"/>
      <c r="M300" s="93"/>
      <c r="N300" s="93"/>
      <c r="O300" s="93"/>
      <c r="P300" s="93"/>
      <c r="Q300" s="93"/>
      <c r="R300" s="93"/>
      <c r="S300" s="93"/>
      <c r="T300" s="93"/>
      <c r="U300" s="93"/>
      <c r="V300" s="94"/>
    </row>
    <row r="301" spans="4:26" ht="13.05" customHeight="1" x14ac:dyDescent="0.3">
      <c r="D301" s="95"/>
      <c r="E301" s="96"/>
      <c r="F301" s="96"/>
      <c r="G301" s="96"/>
      <c r="H301" s="96"/>
      <c r="I301" s="96"/>
      <c r="J301" s="96"/>
      <c r="K301" s="96"/>
      <c r="L301" s="96"/>
      <c r="M301" s="96"/>
      <c r="N301" s="96"/>
      <c r="O301" s="96"/>
      <c r="P301" s="96"/>
      <c r="Q301" s="96"/>
      <c r="R301" s="96"/>
      <c r="S301" s="96"/>
      <c r="T301" s="96"/>
      <c r="U301" s="96"/>
      <c r="V301" s="97"/>
    </row>
    <row r="302" spans="4:26" s="61" customFormat="1" ht="14.1" customHeight="1" x14ac:dyDescent="0.3">
      <c r="D302" s="68" t="s">
        <v>39</v>
      </c>
      <c r="E302" s="62">
        <v>12</v>
      </c>
      <c r="F302" s="63"/>
      <c r="G302" s="63"/>
      <c r="H302" s="64" t="s">
        <v>40</v>
      </c>
      <c r="I302" s="64" t="s">
        <v>41</v>
      </c>
      <c r="J302" s="64">
        <f>J265</f>
        <v>2024</v>
      </c>
      <c r="K302" s="64">
        <f t="shared" ref="K302:U302" si="298">K265</f>
        <v>2023</v>
      </c>
      <c r="L302" s="64">
        <f t="shared" si="298"/>
        <v>2024</v>
      </c>
      <c r="M302" s="64">
        <f t="shared" si="298"/>
        <v>2025</v>
      </c>
      <c r="N302" s="64">
        <f t="shared" si="298"/>
        <v>2026</v>
      </c>
      <c r="O302" s="64">
        <f t="shared" si="298"/>
        <v>2027</v>
      </c>
      <c r="P302" s="64">
        <f t="shared" si="298"/>
        <v>2028</v>
      </c>
      <c r="Q302" s="64">
        <f t="shared" si="298"/>
        <v>2029</v>
      </c>
      <c r="R302" s="64">
        <f t="shared" si="298"/>
        <v>2030</v>
      </c>
      <c r="S302" s="64">
        <f t="shared" si="298"/>
        <v>2031</v>
      </c>
      <c r="T302" s="64">
        <f t="shared" si="298"/>
        <v>2032</v>
      </c>
      <c r="U302" s="64">
        <f t="shared" si="298"/>
        <v>2033</v>
      </c>
      <c r="V302" s="64">
        <v>2034</v>
      </c>
    </row>
    <row r="303" spans="4:26" ht="26.1" customHeight="1" x14ac:dyDescent="0.3">
      <c r="D303" s="98" t="s">
        <v>42</v>
      </c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8"/>
      <c r="P303" s="98"/>
      <c r="Q303" s="98"/>
      <c r="R303" s="98"/>
      <c r="S303" s="98"/>
      <c r="T303" s="98"/>
      <c r="U303" s="98"/>
      <c r="V303" s="98"/>
    </row>
    <row r="304" spans="4:26" s="57" customFormat="1" ht="14.1" customHeight="1" x14ac:dyDescent="0.3">
      <c r="D304" s="31" t="s">
        <v>43</v>
      </c>
      <c r="E304" s="31" t="s">
        <v>44</v>
      </c>
      <c r="F304" s="38"/>
      <c r="G304" s="38"/>
      <c r="H304" s="37"/>
      <c r="I304" s="82"/>
      <c r="J304" s="83"/>
      <c r="K304" s="83"/>
      <c r="L304" s="83"/>
      <c r="M304" s="83"/>
      <c r="N304" s="83"/>
      <c r="O304" s="83"/>
      <c r="P304" s="83"/>
      <c r="Q304" s="83"/>
      <c r="R304" s="83"/>
      <c r="S304" s="83"/>
      <c r="T304" s="83"/>
      <c r="U304" s="83"/>
      <c r="V304" s="84"/>
      <c r="X304" s="91" t="s">
        <v>45</v>
      </c>
      <c r="Y304" s="91" t="s">
        <v>46</v>
      </c>
      <c r="Z304" s="91" t="s">
        <v>47</v>
      </c>
    </row>
    <row r="305" spans="4:26" s="57" customFormat="1" ht="14.1" customHeight="1" x14ac:dyDescent="0.3">
      <c r="D305" s="45" t="s">
        <v>48</v>
      </c>
      <c r="E305" s="31" t="s">
        <v>21</v>
      </c>
      <c r="F305" s="39"/>
      <c r="G305" s="39"/>
      <c r="H305" s="40"/>
      <c r="I305" s="22">
        <v>132.69999999999999</v>
      </c>
      <c r="J305" s="16">
        <f>I305</f>
        <v>132.69999999999999</v>
      </c>
      <c r="K305" s="16">
        <f t="shared" ref="K305:K312" si="299">J305</f>
        <v>132.69999999999999</v>
      </c>
      <c r="L305" s="16">
        <f t="shared" ref="L305:L312" si="300">K305</f>
        <v>132.69999999999999</v>
      </c>
      <c r="M305" s="16">
        <f t="shared" ref="M305:M312" si="301">L305</f>
        <v>132.69999999999999</v>
      </c>
      <c r="N305" s="16">
        <f t="shared" ref="N305:N312" si="302">M305</f>
        <v>132.69999999999999</v>
      </c>
      <c r="O305" s="16">
        <f t="shared" ref="O305:O312" si="303">N305</f>
        <v>132.69999999999999</v>
      </c>
      <c r="P305" s="16">
        <f t="shared" ref="P305:P312" si="304">O305</f>
        <v>132.69999999999999</v>
      </c>
      <c r="Q305" s="16">
        <f t="shared" ref="Q305:Q312" si="305">P305</f>
        <v>132.69999999999999</v>
      </c>
      <c r="R305" s="16">
        <f t="shared" ref="R305:R312" si="306">Q305</f>
        <v>132.69999999999999</v>
      </c>
      <c r="S305" s="16">
        <f t="shared" ref="S305:S312" si="307">R305</f>
        <v>132.69999999999999</v>
      </c>
      <c r="T305" s="16">
        <f t="shared" ref="T305:T312" si="308">S305</f>
        <v>132.69999999999999</v>
      </c>
      <c r="U305" s="16">
        <f t="shared" ref="U305:U312" si="309">T305</f>
        <v>132.69999999999999</v>
      </c>
      <c r="V305" s="17">
        <f t="shared" ref="V305:V312" si="310">U305</f>
        <v>132.69999999999999</v>
      </c>
      <c r="X305" s="91"/>
      <c r="Y305" s="91"/>
      <c r="Z305" s="91"/>
    </row>
    <row r="306" spans="4:26" s="57" customFormat="1" ht="14.1" customHeight="1" x14ac:dyDescent="0.3">
      <c r="D306" s="45" t="s">
        <v>49</v>
      </c>
      <c r="E306" s="31" t="s">
        <v>21</v>
      </c>
      <c r="F306" s="39"/>
      <c r="G306" s="39"/>
      <c r="H306" s="40"/>
      <c r="I306" s="22">
        <v>942.5</v>
      </c>
      <c r="J306" s="16">
        <f t="shared" ref="J306:J312" si="311">I306</f>
        <v>942.5</v>
      </c>
      <c r="K306" s="16">
        <f t="shared" si="299"/>
        <v>942.5</v>
      </c>
      <c r="L306" s="16">
        <f t="shared" si="300"/>
        <v>942.5</v>
      </c>
      <c r="M306" s="16">
        <f t="shared" si="301"/>
        <v>942.5</v>
      </c>
      <c r="N306" s="16">
        <f t="shared" si="302"/>
        <v>942.5</v>
      </c>
      <c r="O306" s="16">
        <f t="shared" si="303"/>
        <v>942.5</v>
      </c>
      <c r="P306" s="16">
        <f t="shared" si="304"/>
        <v>942.5</v>
      </c>
      <c r="Q306" s="16">
        <f t="shared" si="305"/>
        <v>942.5</v>
      </c>
      <c r="R306" s="16">
        <f t="shared" si="306"/>
        <v>942.5</v>
      </c>
      <c r="S306" s="16">
        <f t="shared" si="307"/>
        <v>942.5</v>
      </c>
      <c r="T306" s="16">
        <f t="shared" si="308"/>
        <v>942.5</v>
      </c>
      <c r="U306" s="16">
        <f t="shared" si="309"/>
        <v>942.5</v>
      </c>
      <c r="V306" s="17">
        <f t="shared" si="310"/>
        <v>942.5</v>
      </c>
      <c r="X306" s="58" t="s">
        <v>56</v>
      </c>
      <c r="Y306" s="59">
        <f>I309/I305</f>
        <v>4.4889826676714399</v>
      </c>
      <c r="Z306" s="59">
        <f>Y306*1.21</f>
        <v>5.4316690278824424</v>
      </c>
    </row>
    <row r="307" spans="4:26" s="57" customFormat="1" ht="14.1" customHeight="1" x14ac:dyDescent="0.3">
      <c r="D307" s="45" t="s">
        <v>50</v>
      </c>
      <c r="E307" s="31" t="s">
        <v>51</v>
      </c>
      <c r="F307" s="39"/>
      <c r="G307" s="39"/>
      <c r="H307" s="40"/>
      <c r="I307" s="22">
        <v>2747.7</v>
      </c>
      <c r="J307" s="16">
        <f t="shared" si="311"/>
        <v>2747.7</v>
      </c>
      <c r="K307" s="16">
        <f t="shared" si="299"/>
        <v>2747.7</v>
      </c>
      <c r="L307" s="16">
        <f t="shared" si="300"/>
        <v>2747.7</v>
      </c>
      <c r="M307" s="16">
        <f t="shared" si="301"/>
        <v>2747.7</v>
      </c>
      <c r="N307" s="16">
        <f t="shared" si="302"/>
        <v>2747.7</v>
      </c>
      <c r="O307" s="16">
        <f t="shared" si="303"/>
        <v>2747.7</v>
      </c>
      <c r="P307" s="16">
        <f t="shared" si="304"/>
        <v>2747.7</v>
      </c>
      <c r="Q307" s="16">
        <f t="shared" si="305"/>
        <v>2747.7</v>
      </c>
      <c r="R307" s="16">
        <f t="shared" si="306"/>
        <v>2747.7</v>
      </c>
      <c r="S307" s="16">
        <f t="shared" si="307"/>
        <v>2747.7</v>
      </c>
      <c r="T307" s="16">
        <f t="shared" si="308"/>
        <v>2747.7</v>
      </c>
      <c r="U307" s="16">
        <f t="shared" si="309"/>
        <v>2747.7</v>
      </c>
      <c r="V307" s="17">
        <f t="shared" si="310"/>
        <v>2747.7</v>
      </c>
      <c r="X307" s="58" t="s">
        <v>57</v>
      </c>
      <c r="Y307" s="59">
        <f t="shared" ref="Y307:Y309" si="312">I310/I306</f>
        <v>1.8934694960212202</v>
      </c>
      <c r="Z307" s="59">
        <f>Y307*1.1</f>
        <v>2.0828164456233424</v>
      </c>
    </row>
    <row r="308" spans="4:26" s="57" customFormat="1" ht="14.1" customHeight="1" x14ac:dyDescent="0.3">
      <c r="D308" s="45" t="s">
        <v>52</v>
      </c>
      <c r="E308" s="31" t="s">
        <v>51</v>
      </c>
      <c r="F308" s="39"/>
      <c r="G308" s="39"/>
      <c r="H308" s="40"/>
      <c r="I308" s="22">
        <f>I307</f>
        <v>2747.7</v>
      </c>
      <c r="J308" s="16">
        <f t="shared" si="311"/>
        <v>2747.7</v>
      </c>
      <c r="K308" s="16">
        <f t="shared" si="299"/>
        <v>2747.7</v>
      </c>
      <c r="L308" s="16">
        <f t="shared" si="300"/>
        <v>2747.7</v>
      </c>
      <c r="M308" s="16">
        <f t="shared" si="301"/>
        <v>2747.7</v>
      </c>
      <c r="N308" s="16">
        <f t="shared" si="302"/>
        <v>2747.7</v>
      </c>
      <c r="O308" s="16">
        <f t="shared" si="303"/>
        <v>2747.7</v>
      </c>
      <c r="P308" s="16">
        <f t="shared" si="304"/>
        <v>2747.7</v>
      </c>
      <c r="Q308" s="16">
        <f t="shared" si="305"/>
        <v>2747.7</v>
      </c>
      <c r="R308" s="16">
        <f t="shared" si="306"/>
        <v>2747.7</v>
      </c>
      <c r="S308" s="16">
        <f t="shared" si="307"/>
        <v>2747.7</v>
      </c>
      <c r="T308" s="16">
        <f t="shared" si="308"/>
        <v>2747.7</v>
      </c>
      <c r="U308" s="16">
        <f t="shared" si="309"/>
        <v>2747.7</v>
      </c>
      <c r="V308" s="17">
        <f t="shared" si="310"/>
        <v>2747.7</v>
      </c>
      <c r="X308" s="58" t="s">
        <v>102</v>
      </c>
      <c r="Y308" s="59">
        <f t="shared" si="312"/>
        <v>4.4753430141572952E-2</v>
      </c>
      <c r="Z308" s="59">
        <f>Y308*1.1</f>
        <v>4.9228773155730252E-2</v>
      </c>
    </row>
    <row r="309" spans="4:26" s="57" customFormat="1" ht="14.1" customHeight="1" x14ac:dyDescent="0.3">
      <c r="D309" s="45" t="s">
        <v>48</v>
      </c>
      <c r="E309" s="31" t="s">
        <v>25</v>
      </c>
      <c r="F309" s="39"/>
      <c r="G309" s="39"/>
      <c r="H309" s="40"/>
      <c r="I309" s="22">
        <v>595.68799999999999</v>
      </c>
      <c r="J309" s="16">
        <f t="shared" si="311"/>
        <v>595.68799999999999</v>
      </c>
      <c r="K309" s="16">
        <f t="shared" si="299"/>
        <v>595.68799999999999</v>
      </c>
      <c r="L309" s="16">
        <f t="shared" si="300"/>
        <v>595.68799999999999</v>
      </c>
      <c r="M309" s="16">
        <f t="shared" si="301"/>
        <v>595.68799999999999</v>
      </c>
      <c r="N309" s="16">
        <f t="shared" si="302"/>
        <v>595.68799999999999</v>
      </c>
      <c r="O309" s="16">
        <f t="shared" si="303"/>
        <v>595.68799999999999</v>
      </c>
      <c r="P309" s="16">
        <f t="shared" si="304"/>
        <v>595.68799999999999</v>
      </c>
      <c r="Q309" s="16">
        <f t="shared" si="305"/>
        <v>595.68799999999999</v>
      </c>
      <c r="R309" s="16">
        <f t="shared" si="306"/>
        <v>595.68799999999999</v>
      </c>
      <c r="S309" s="16">
        <f t="shared" si="307"/>
        <v>595.68799999999999</v>
      </c>
      <c r="T309" s="16">
        <f t="shared" si="308"/>
        <v>595.68799999999999</v>
      </c>
      <c r="U309" s="16">
        <f t="shared" si="309"/>
        <v>595.68799999999999</v>
      </c>
      <c r="V309" s="17">
        <f t="shared" si="310"/>
        <v>595.68799999999999</v>
      </c>
      <c r="X309" s="58" t="s">
        <v>103</v>
      </c>
      <c r="Y309" s="59">
        <f t="shared" si="312"/>
        <v>4.2748480547366886E-2</v>
      </c>
      <c r="Z309" s="59">
        <f>Y309*1.1</f>
        <v>4.7023328602103578E-2</v>
      </c>
    </row>
    <row r="310" spans="4:26" s="57" customFormat="1" ht="14.1" customHeight="1" x14ac:dyDescent="0.3">
      <c r="D310" s="45" t="s">
        <v>49</v>
      </c>
      <c r="E310" s="31" t="s">
        <v>25</v>
      </c>
      <c r="F310" s="39"/>
      <c r="G310" s="39"/>
      <c r="H310" s="40"/>
      <c r="I310" s="22">
        <v>1784.595</v>
      </c>
      <c r="J310" s="16">
        <f t="shared" si="311"/>
        <v>1784.595</v>
      </c>
      <c r="K310" s="16">
        <f t="shared" si="299"/>
        <v>1784.595</v>
      </c>
      <c r="L310" s="16">
        <f t="shared" si="300"/>
        <v>1784.595</v>
      </c>
      <c r="M310" s="16">
        <f t="shared" si="301"/>
        <v>1784.595</v>
      </c>
      <c r="N310" s="16">
        <f t="shared" si="302"/>
        <v>1784.595</v>
      </c>
      <c r="O310" s="16">
        <f t="shared" si="303"/>
        <v>1784.595</v>
      </c>
      <c r="P310" s="16">
        <f t="shared" si="304"/>
        <v>1784.595</v>
      </c>
      <c r="Q310" s="16">
        <f t="shared" si="305"/>
        <v>1784.595</v>
      </c>
      <c r="R310" s="16">
        <f t="shared" si="306"/>
        <v>1784.595</v>
      </c>
      <c r="S310" s="16">
        <f t="shared" si="307"/>
        <v>1784.595</v>
      </c>
      <c r="T310" s="16">
        <f t="shared" si="308"/>
        <v>1784.595</v>
      </c>
      <c r="U310" s="16">
        <f t="shared" si="309"/>
        <v>1784.595</v>
      </c>
      <c r="V310" s="17">
        <f t="shared" si="310"/>
        <v>1784.595</v>
      </c>
      <c r="X310" s="60"/>
      <c r="Y310" s="60"/>
      <c r="Z310" s="60"/>
    </row>
    <row r="311" spans="4:26" s="57" customFormat="1" ht="14.1" customHeight="1" x14ac:dyDescent="0.3">
      <c r="D311" s="45" t="s">
        <v>50</v>
      </c>
      <c r="E311" s="31" t="s">
        <v>25</v>
      </c>
      <c r="F311" s="39"/>
      <c r="G311" s="39"/>
      <c r="H311" s="40"/>
      <c r="I311" s="22">
        <v>122.96899999999999</v>
      </c>
      <c r="J311" s="16">
        <f t="shared" si="311"/>
        <v>122.96899999999999</v>
      </c>
      <c r="K311" s="16">
        <f t="shared" si="299"/>
        <v>122.96899999999999</v>
      </c>
      <c r="L311" s="16">
        <f t="shared" si="300"/>
        <v>122.96899999999999</v>
      </c>
      <c r="M311" s="16">
        <f t="shared" si="301"/>
        <v>122.96899999999999</v>
      </c>
      <c r="N311" s="16">
        <f t="shared" si="302"/>
        <v>122.96899999999999</v>
      </c>
      <c r="O311" s="16">
        <f t="shared" si="303"/>
        <v>122.96899999999999</v>
      </c>
      <c r="P311" s="16">
        <f t="shared" si="304"/>
        <v>122.96899999999999</v>
      </c>
      <c r="Q311" s="16">
        <f t="shared" si="305"/>
        <v>122.96899999999999</v>
      </c>
      <c r="R311" s="16">
        <f t="shared" si="306"/>
        <v>122.96899999999999</v>
      </c>
      <c r="S311" s="16">
        <f t="shared" si="307"/>
        <v>122.96899999999999</v>
      </c>
      <c r="T311" s="16">
        <f t="shared" si="308"/>
        <v>122.96899999999999</v>
      </c>
      <c r="U311" s="16">
        <f t="shared" si="309"/>
        <v>122.96899999999999</v>
      </c>
      <c r="V311" s="17">
        <f t="shared" si="310"/>
        <v>122.96899999999999</v>
      </c>
      <c r="X311" s="60"/>
      <c r="Y311" s="60"/>
      <c r="Z311" s="60"/>
    </row>
    <row r="312" spans="4:26" s="57" customFormat="1" ht="14.1" customHeight="1" x14ac:dyDescent="0.3">
      <c r="D312" s="45" t="s">
        <v>52</v>
      </c>
      <c r="E312" s="31" t="s">
        <v>25</v>
      </c>
      <c r="F312" s="39"/>
      <c r="G312" s="39"/>
      <c r="H312" s="39"/>
      <c r="I312" s="22">
        <v>117.46</v>
      </c>
      <c r="J312" s="16">
        <f t="shared" si="311"/>
        <v>117.46</v>
      </c>
      <c r="K312" s="16">
        <f t="shared" si="299"/>
        <v>117.46</v>
      </c>
      <c r="L312" s="16">
        <f t="shared" si="300"/>
        <v>117.46</v>
      </c>
      <c r="M312" s="16">
        <f t="shared" si="301"/>
        <v>117.46</v>
      </c>
      <c r="N312" s="16">
        <f t="shared" si="302"/>
        <v>117.46</v>
      </c>
      <c r="O312" s="16">
        <f t="shared" si="303"/>
        <v>117.46</v>
      </c>
      <c r="P312" s="16">
        <f t="shared" si="304"/>
        <v>117.46</v>
      </c>
      <c r="Q312" s="16">
        <f t="shared" si="305"/>
        <v>117.46</v>
      </c>
      <c r="R312" s="16">
        <f t="shared" si="306"/>
        <v>117.46</v>
      </c>
      <c r="S312" s="16">
        <f t="shared" si="307"/>
        <v>117.46</v>
      </c>
      <c r="T312" s="16">
        <f t="shared" si="308"/>
        <v>117.46</v>
      </c>
      <c r="U312" s="16">
        <f t="shared" si="309"/>
        <v>117.46</v>
      </c>
      <c r="V312" s="17">
        <f t="shared" si="310"/>
        <v>117.46</v>
      </c>
      <c r="X312" s="60"/>
      <c r="Y312" s="60"/>
      <c r="Z312" s="60"/>
    </row>
    <row r="313" spans="4:26" s="57" customFormat="1" ht="14.1" customHeight="1" x14ac:dyDescent="0.3">
      <c r="D313" s="44" t="s">
        <v>26</v>
      </c>
      <c r="E313" s="32" t="s">
        <v>25</v>
      </c>
      <c r="F313" s="43"/>
      <c r="G313" s="43"/>
      <c r="H313" s="43"/>
      <c r="I313" s="33"/>
      <c r="J313" s="33">
        <f t="shared" ref="J313:V313" si="313">SUM(J309:J312)</f>
        <v>2620.712</v>
      </c>
      <c r="K313" s="33">
        <f t="shared" si="313"/>
        <v>2620.712</v>
      </c>
      <c r="L313" s="33">
        <f t="shared" si="313"/>
        <v>2620.712</v>
      </c>
      <c r="M313" s="33">
        <f t="shared" si="313"/>
        <v>2620.712</v>
      </c>
      <c r="N313" s="33">
        <f t="shared" si="313"/>
        <v>2620.712</v>
      </c>
      <c r="O313" s="33">
        <f t="shared" si="313"/>
        <v>2620.712</v>
      </c>
      <c r="P313" s="33">
        <f t="shared" si="313"/>
        <v>2620.712</v>
      </c>
      <c r="Q313" s="33">
        <f t="shared" si="313"/>
        <v>2620.712</v>
      </c>
      <c r="R313" s="33">
        <f t="shared" si="313"/>
        <v>2620.712</v>
      </c>
      <c r="S313" s="33">
        <f t="shared" si="313"/>
        <v>2620.712</v>
      </c>
      <c r="T313" s="33">
        <f t="shared" si="313"/>
        <v>2620.712</v>
      </c>
      <c r="U313" s="33">
        <f t="shared" si="313"/>
        <v>2620.712</v>
      </c>
      <c r="V313" s="19">
        <f t="shared" si="313"/>
        <v>2620.712</v>
      </c>
      <c r="X313" s="60"/>
      <c r="Y313" s="60"/>
      <c r="Z313" s="60"/>
    </row>
    <row r="314" spans="4:26" ht="26.1" customHeight="1" x14ac:dyDescent="0.3">
      <c r="D314" s="81" t="s">
        <v>53</v>
      </c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</row>
    <row r="315" spans="4:26" s="57" customFormat="1" ht="14.1" customHeight="1" x14ac:dyDescent="0.3">
      <c r="D315" s="31" t="s">
        <v>43</v>
      </c>
      <c r="E315" s="31" t="s">
        <v>44</v>
      </c>
      <c r="F315" s="38"/>
      <c r="G315" s="38"/>
      <c r="H315" s="37"/>
      <c r="I315" s="82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83"/>
      <c r="U315" s="83"/>
      <c r="V315" s="84"/>
      <c r="X315" s="60"/>
      <c r="Y315" s="60"/>
      <c r="Z315" s="60"/>
    </row>
    <row r="316" spans="4:26" s="57" customFormat="1" ht="14.1" customHeight="1" x14ac:dyDescent="0.3">
      <c r="D316" s="45" t="s">
        <v>48</v>
      </c>
      <c r="E316" s="31" t="s">
        <v>21</v>
      </c>
      <c r="F316" s="39"/>
      <c r="G316" s="39"/>
      <c r="H316" s="40"/>
      <c r="I316" s="79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21"/>
      <c r="X316" s="60"/>
      <c r="Y316" s="60"/>
      <c r="Z316" s="60"/>
    </row>
    <row r="317" spans="4:26" s="57" customFormat="1" ht="14.1" customHeight="1" x14ac:dyDescent="0.3">
      <c r="D317" s="45" t="s">
        <v>49</v>
      </c>
      <c r="E317" s="31" t="s">
        <v>21</v>
      </c>
      <c r="F317" s="39"/>
      <c r="G317" s="39"/>
      <c r="H317" s="40"/>
      <c r="I317" s="80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21"/>
      <c r="X317" s="60"/>
      <c r="Y317" s="60"/>
      <c r="Z317" s="60"/>
    </row>
    <row r="318" spans="4:26" s="57" customFormat="1" ht="14.1" customHeight="1" x14ac:dyDescent="0.3">
      <c r="D318" s="45" t="s">
        <v>50</v>
      </c>
      <c r="E318" s="31" t="s">
        <v>51</v>
      </c>
      <c r="F318" s="39"/>
      <c r="G318" s="39"/>
      <c r="H318" s="40"/>
      <c r="I318" s="80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21"/>
      <c r="X318" s="60"/>
      <c r="Y318" s="60"/>
      <c r="Z318" s="60"/>
    </row>
    <row r="319" spans="4:26" s="57" customFormat="1" ht="14.1" customHeight="1" x14ac:dyDescent="0.3">
      <c r="D319" s="45" t="s">
        <v>52</v>
      </c>
      <c r="E319" s="31" t="s">
        <v>51</v>
      </c>
      <c r="F319" s="39"/>
      <c r="G319" s="39"/>
      <c r="H319" s="40"/>
      <c r="I319" s="80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21"/>
      <c r="X319" s="60"/>
      <c r="Y319" s="60"/>
      <c r="Z319" s="60"/>
    </row>
    <row r="320" spans="4:26" s="57" customFormat="1" ht="14.1" customHeight="1" x14ac:dyDescent="0.3">
      <c r="D320" s="45" t="s">
        <v>48</v>
      </c>
      <c r="E320" s="31" t="s">
        <v>25</v>
      </c>
      <c r="F320" s="39"/>
      <c r="G320" s="39"/>
      <c r="H320" s="40"/>
      <c r="I320" s="80"/>
      <c r="J320" s="16">
        <f>J316*$Y306</f>
        <v>0</v>
      </c>
      <c r="K320" s="16">
        <f t="shared" ref="K320:U320" si="314">K316*$Y306</f>
        <v>0</v>
      </c>
      <c r="L320" s="16">
        <f t="shared" si="314"/>
        <v>0</v>
      </c>
      <c r="M320" s="16">
        <f t="shared" si="314"/>
        <v>0</v>
      </c>
      <c r="N320" s="16">
        <f t="shared" si="314"/>
        <v>0</v>
      </c>
      <c r="O320" s="16">
        <f t="shared" si="314"/>
        <v>0</v>
      </c>
      <c r="P320" s="16">
        <f t="shared" si="314"/>
        <v>0</v>
      </c>
      <c r="Q320" s="16">
        <f t="shared" si="314"/>
        <v>0</v>
      </c>
      <c r="R320" s="16">
        <f t="shared" si="314"/>
        <v>0</v>
      </c>
      <c r="S320" s="16">
        <f t="shared" si="314"/>
        <v>0</v>
      </c>
      <c r="T320" s="16">
        <f t="shared" si="314"/>
        <v>0</v>
      </c>
      <c r="U320" s="16">
        <f t="shared" si="314"/>
        <v>0</v>
      </c>
      <c r="V320" s="17">
        <f t="shared" ref="V320" si="315">V316*$Y306</f>
        <v>0</v>
      </c>
      <c r="X320" s="60"/>
      <c r="Y320" s="60"/>
      <c r="Z320" s="60"/>
    </row>
    <row r="321" spans="4:26" s="57" customFormat="1" ht="14.1" customHeight="1" x14ac:dyDescent="0.3">
      <c r="D321" s="45" t="s">
        <v>49</v>
      </c>
      <c r="E321" s="31" t="s">
        <v>25</v>
      </c>
      <c r="F321" s="39"/>
      <c r="G321" s="39"/>
      <c r="H321" s="40"/>
      <c r="I321" s="80"/>
      <c r="J321" s="16">
        <f t="shared" ref="J321:U323" si="316">J317*$Y307</f>
        <v>0</v>
      </c>
      <c r="K321" s="16">
        <f t="shared" si="316"/>
        <v>0</v>
      </c>
      <c r="L321" s="16">
        <f t="shared" si="316"/>
        <v>0</v>
      </c>
      <c r="M321" s="16">
        <f t="shared" si="316"/>
        <v>0</v>
      </c>
      <c r="N321" s="16">
        <f t="shared" si="316"/>
        <v>0</v>
      </c>
      <c r="O321" s="16">
        <f t="shared" si="316"/>
        <v>0</v>
      </c>
      <c r="P321" s="16">
        <f t="shared" si="316"/>
        <v>0</v>
      </c>
      <c r="Q321" s="16">
        <f t="shared" si="316"/>
        <v>0</v>
      </c>
      <c r="R321" s="16">
        <f t="shared" si="316"/>
        <v>0</v>
      </c>
      <c r="S321" s="16">
        <f t="shared" si="316"/>
        <v>0</v>
      </c>
      <c r="T321" s="16">
        <f t="shared" si="316"/>
        <v>0</v>
      </c>
      <c r="U321" s="16">
        <f t="shared" si="316"/>
        <v>0</v>
      </c>
      <c r="V321" s="17">
        <f t="shared" ref="V321" si="317">V317*$Y307</f>
        <v>0</v>
      </c>
      <c r="X321" s="60"/>
      <c r="Y321" s="60"/>
      <c r="Z321" s="60"/>
    </row>
    <row r="322" spans="4:26" s="57" customFormat="1" ht="14.1" customHeight="1" x14ac:dyDescent="0.3">
      <c r="D322" s="45" t="s">
        <v>50</v>
      </c>
      <c r="E322" s="31" t="s">
        <v>25</v>
      </c>
      <c r="F322" s="39"/>
      <c r="G322" s="39"/>
      <c r="H322" s="40"/>
      <c r="I322" s="80"/>
      <c r="J322" s="16">
        <f t="shared" si="316"/>
        <v>0</v>
      </c>
      <c r="K322" s="16">
        <f t="shared" si="316"/>
        <v>0</v>
      </c>
      <c r="L322" s="16">
        <f t="shared" si="316"/>
        <v>0</v>
      </c>
      <c r="M322" s="16">
        <f t="shared" si="316"/>
        <v>0</v>
      </c>
      <c r="N322" s="16">
        <f t="shared" si="316"/>
        <v>0</v>
      </c>
      <c r="O322" s="16">
        <f t="shared" si="316"/>
        <v>0</v>
      </c>
      <c r="P322" s="16">
        <f t="shared" si="316"/>
        <v>0</v>
      </c>
      <c r="Q322" s="16">
        <f t="shared" si="316"/>
        <v>0</v>
      </c>
      <c r="R322" s="16">
        <f t="shared" si="316"/>
        <v>0</v>
      </c>
      <c r="S322" s="16">
        <f t="shared" si="316"/>
        <v>0</v>
      </c>
      <c r="T322" s="16">
        <f t="shared" si="316"/>
        <v>0</v>
      </c>
      <c r="U322" s="16">
        <f t="shared" si="316"/>
        <v>0</v>
      </c>
      <c r="V322" s="17">
        <f t="shared" ref="V322" si="318">V318*$Y308</f>
        <v>0</v>
      </c>
      <c r="X322" s="60"/>
      <c r="Y322" s="60"/>
      <c r="Z322" s="60"/>
    </row>
    <row r="323" spans="4:26" s="57" customFormat="1" ht="14.1" customHeight="1" x14ac:dyDescent="0.3">
      <c r="D323" s="45" t="s">
        <v>52</v>
      </c>
      <c r="E323" s="31" t="s">
        <v>25</v>
      </c>
      <c r="F323" s="39"/>
      <c r="G323" s="39"/>
      <c r="H323" s="39"/>
      <c r="I323" s="80"/>
      <c r="J323" s="16">
        <f t="shared" si="316"/>
        <v>0</v>
      </c>
      <c r="K323" s="16">
        <f t="shared" si="316"/>
        <v>0</v>
      </c>
      <c r="L323" s="16">
        <f t="shared" si="316"/>
        <v>0</v>
      </c>
      <c r="M323" s="16">
        <f t="shared" si="316"/>
        <v>0</v>
      </c>
      <c r="N323" s="16">
        <f t="shared" si="316"/>
        <v>0</v>
      </c>
      <c r="O323" s="16">
        <f t="shared" si="316"/>
        <v>0</v>
      </c>
      <c r="P323" s="16">
        <f t="shared" si="316"/>
        <v>0</v>
      </c>
      <c r="Q323" s="16">
        <f t="shared" si="316"/>
        <v>0</v>
      </c>
      <c r="R323" s="16">
        <f t="shared" si="316"/>
        <v>0</v>
      </c>
      <c r="S323" s="16">
        <f t="shared" si="316"/>
        <v>0</v>
      </c>
      <c r="T323" s="16">
        <f t="shared" si="316"/>
        <v>0</v>
      </c>
      <c r="U323" s="16">
        <f t="shared" si="316"/>
        <v>0</v>
      </c>
      <c r="V323" s="17">
        <f t="shared" ref="V323" si="319">V319*$Y309</f>
        <v>0</v>
      </c>
      <c r="X323" s="60"/>
      <c r="Y323" s="60"/>
      <c r="Z323" s="60"/>
    </row>
    <row r="324" spans="4:26" s="57" customFormat="1" ht="14.1" customHeight="1" x14ac:dyDescent="0.3">
      <c r="D324" s="44" t="s">
        <v>26</v>
      </c>
      <c r="E324" s="32" t="s">
        <v>25</v>
      </c>
      <c r="F324" s="43"/>
      <c r="G324" s="43"/>
      <c r="H324" s="43"/>
      <c r="I324" s="44"/>
      <c r="J324" s="33">
        <f>SUM(J320:J323)</f>
        <v>0</v>
      </c>
      <c r="K324" s="33">
        <f>SUM(K320:K323)</f>
        <v>0</v>
      </c>
      <c r="L324" s="33">
        <f t="shared" ref="L324" si="320">SUM(L320:L323)</f>
        <v>0</v>
      </c>
      <c r="M324" s="33">
        <f t="shared" ref="M324" si="321">SUM(M320:M323)</f>
        <v>0</v>
      </c>
      <c r="N324" s="33">
        <f t="shared" ref="N324" si="322">SUM(N320:N323)</f>
        <v>0</v>
      </c>
      <c r="O324" s="33">
        <f t="shared" ref="O324" si="323">SUM(O320:O323)</f>
        <v>0</v>
      </c>
      <c r="P324" s="33">
        <f t="shared" ref="P324" si="324">SUM(P320:P323)</f>
        <v>0</v>
      </c>
      <c r="Q324" s="33">
        <f t="shared" ref="Q324" si="325">SUM(Q320:Q323)</f>
        <v>0</v>
      </c>
      <c r="R324" s="33">
        <f t="shared" ref="R324" si="326">SUM(R320:R323)</f>
        <v>0</v>
      </c>
      <c r="S324" s="33">
        <f t="shared" ref="S324" si="327">SUM(S320:S323)</f>
        <v>0</v>
      </c>
      <c r="T324" s="33">
        <f t="shared" ref="T324" si="328">SUM(T320:T323)</f>
        <v>0</v>
      </c>
      <c r="U324" s="33">
        <f t="shared" ref="U324" si="329">SUM(U320:U323)</f>
        <v>0</v>
      </c>
      <c r="V324" s="19">
        <f t="shared" ref="V324" si="330">SUM(V316:V323)</f>
        <v>0</v>
      </c>
      <c r="X324" s="60"/>
      <c r="Y324" s="60"/>
      <c r="Z324" s="60"/>
    </row>
    <row r="325" spans="4:26" ht="26.1" customHeight="1" x14ac:dyDescent="0.3">
      <c r="D325" s="81" t="s">
        <v>54</v>
      </c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</row>
    <row r="326" spans="4:26" s="57" customFormat="1" ht="14.1" customHeight="1" x14ac:dyDescent="0.3">
      <c r="D326" s="31" t="s">
        <v>43</v>
      </c>
      <c r="E326" s="31" t="s">
        <v>44</v>
      </c>
      <c r="F326" s="38"/>
      <c r="G326" s="38"/>
      <c r="H326" s="37"/>
      <c r="I326" s="82"/>
      <c r="J326" s="83"/>
      <c r="K326" s="83"/>
      <c r="L326" s="83"/>
      <c r="M326" s="83"/>
      <c r="N326" s="83"/>
      <c r="O326" s="83"/>
      <c r="P326" s="83"/>
      <c r="Q326" s="83"/>
      <c r="R326" s="83"/>
      <c r="S326" s="83"/>
      <c r="T326" s="83"/>
      <c r="U326" s="83"/>
      <c r="V326" s="84"/>
      <c r="X326" s="67"/>
      <c r="Y326" s="67"/>
      <c r="Z326" s="67"/>
    </row>
    <row r="327" spans="4:26" s="57" customFormat="1" ht="14.1" customHeight="1" x14ac:dyDescent="0.3">
      <c r="D327" s="45" t="s">
        <v>48</v>
      </c>
      <c r="E327" s="31" t="s">
        <v>21</v>
      </c>
      <c r="F327" s="39"/>
      <c r="G327" s="39"/>
      <c r="H327" s="40"/>
      <c r="I327" s="79"/>
      <c r="J327" s="16">
        <f t="shared" ref="J327:V327" si="331">J305-J316</f>
        <v>132.69999999999999</v>
      </c>
      <c r="K327" s="16">
        <f t="shared" si="331"/>
        <v>132.69999999999999</v>
      </c>
      <c r="L327" s="16">
        <f t="shared" si="331"/>
        <v>132.69999999999999</v>
      </c>
      <c r="M327" s="16">
        <f t="shared" si="331"/>
        <v>132.69999999999999</v>
      </c>
      <c r="N327" s="16">
        <f t="shared" si="331"/>
        <v>132.69999999999999</v>
      </c>
      <c r="O327" s="16">
        <f t="shared" si="331"/>
        <v>132.69999999999999</v>
      </c>
      <c r="P327" s="16">
        <f t="shared" si="331"/>
        <v>132.69999999999999</v>
      </c>
      <c r="Q327" s="16">
        <f t="shared" si="331"/>
        <v>132.69999999999999</v>
      </c>
      <c r="R327" s="16">
        <f t="shared" si="331"/>
        <v>132.69999999999999</v>
      </c>
      <c r="S327" s="16">
        <f t="shared" si="331"/>
        <v>132.69999999999999</v>
      </c>
      <c r="T327" s="16">
        <f t="shared" si="331"/>
        <v>132.69999999999999</v>
      </c>
      <c r="U327" s="16">
        <f t="shared" si="331"/>
        <v>132.69999999999999</v>
      </c>
      <c r="V327" s="17">
        <f t="shared" si="331"/>
        <v>132.69999999999999</v>
      </c>
      <c r="X327" s="67"/>
      <c r="Y327" s="67"/>
      <c r="Z327" s="67"/>
    </row>
    <row r="328" spans="4:26" s="57" customFormat="1" ht="14.1" customHeight="1" x14ac:dyDescent="0.3">
      <c r="D328" s="45" t="s">
        <v>49</v>
      </c>
      <c r="E328" s="31" t="s">
        <v>21</v>
      </c>
      <c r="F328" s="39"/>
      <c r="G328" s="39"/>
      <c r="H328" s="40"/>
      <c r="I328" s="80"/>
      <c r="J328" s="16">
        <f t="shared" ref="J328:V328" si="332">J306-J317</f>
        <v>942.5</v>
      </c>
      <c r="K328" s="16">
        <f t="shared" si="332"/>
        <v>942.5</v>
      </c>
      <c r="L328" s="16">
        <f t="shared" si="332"/>
        <v>942.5</v>
      </c>
      <c r="M328" s="16">
        <f t="shared" si="332"/>
        <v>942.5</v>
      </c>
      <c r="N328" s="16">
        <f t="shared" si="332"/>
        <v>942.5</v>
      </c>
      <c r="O328" s="16">
        <f t="shared" si="332"/>
        <v>942.5</v>
      </c>
      <c r="P328" s="16">
        <f t="shared" si="332"/>
        <v>942.5</v>
      </c>
      <c r="Q328" s="16">
        <f t="shared" si="332"/>
        <v>942.5</v>
      </c>
      <c r="R328" s="16">
        <f t="shared" si="332"/>
        <v>942.5</v>
      </c>
      <c r="S328" s="16">
        <f t="shared" si="332"/>
        <v>942.5</v>
      </c>
      <c r="T328" s="16">
        <f t="shared" si="332"/>
        <v>942.5</v>
      </c>
      <c r="U328" s="16">
        <f t="shared" si="332"/>
        <v>942.5</v>
      </c>
      <c r="V328" s="17">
        <f t="shared" si="332"/>
        <v>942.5</v>
      </c>
      <c r="X328" s="67"/>
      <c r="Y328" s="67"/>
      <c r="Z328" s="67"/>
    </row>
    <row r="329" spans="4:26" s="57" customFormat="1" ht="14.1" customHeight="1" x14ac:dyDescent="0.3">
      <c r="D329" s="45" t="s">
        <v>50</v>
      </c>
      <c r="E329" s="31" t="s">
        <v>51</v>
      </c>
      <c r="F329" s="39"/>
      <c r="G329" s="39"/>
      <c r="H329" s="40"/>
      <c r="I329" s="80"/>
      <c r="J329" s="16">
        <f t="shared" ref="J329:V329" si="333">J307-J318</f>
        <v>2747.7</v>
      </c>
      <c r="K329" s="16">
        <f t="shared" si="333"/>
        <v>2747.7</v>
      </c>
      <c r="L329" s="16">
        <f t="shared" si="333"/>
        <v>2747.7</v>
      </c>
      <c r="M329" s="16">
        <f t="shared" si="333"/>
        <v>2747.7</v>
      </c>
      <c r="N329" s="16">
        <f t="shared" si="333"/>
        <v>2747.7</v>
      </c>
      <c r="O329" s="16">
        <f t="shared" si="333"/>
        <v>2747.7</v>
      </c>
      <c r="P329" s="16">
        <f t="shared" si="333"/>
        <v>2747.7</v>
      </c>
      <c r="Q329" s="16">
        <f t="shared" si="333"/>
        <v>2747.7</v>
      </c>
      <c r="R329" s="16">
        <f t="shared" si="333"/>
        <v>2747.7</v>
      </c>
      <c r="S329" s="16">
        <f t="shared" si="333"/>
        <v>2747.7</v>
      </c>
      <c r="T329" s="16">
        <f t="shared" si="333"/>
        <v>2747.7</v>
      </c>
      <c r="U329" s="16">
        <f t="shared" si="333"/>
        <v>2747.7</v>
      </c>
      <c r="V329" s="17">
        <f t="shared" si="333"/>
        <v>2747.7</v>
      </c>
      <c r="X329" s="67"/>
      <c r="Y329" s="67"/>
      <c r="Z329" s="67"/>
    </row>
    <row r="330" spans="4:26" s="57" customFormat="1" ht="14.1" customHeight="1" x14ac:dyDescent="0.3">
      <c r="D330" s="45" t="s">
        <v>52</v>
      </c>
      <c r="E330" s="31" t="s">
        <v>51</v>
      </c>
      <c r="F330" s="39"/>
      <c r="G330" s="39"/>
      <c r="H330" s="40"/>
      <c r="I330" s="80"/>
      <c r="J330" s="16">
        <f t="shared" ref="J330:V330" si="334">J308-J319</f>
        <v>2747.7</v>
      </c>
      <c r="K330" s="16">
        <f t="shared" si="334"/>
        <v>2747.7</v>
      </c>
      <c r="L330" s="16">
        <f t="shared" si="334"/>
        <v>2747.7</v>
      </c>
      <c r="M330" s="16">
        <f t="shared" si="334"/>
        <v>2747.7</v>
      </c>
      <c r="N330" s="16">
        <f t="shared" si="334"/>
        <v>2747.7</v>
      </c>
      <c r="O330" s="16">
        <f t="shared" si="334"/>
        <v>2747.7</v>
      </c>
      <c r="P330" s="16">
        <f t="shared" si="334"/>
        <v>2747.7</v>
      </c>
      <c r="Q330" s="16">
        <f t="shared" si="334"/>
        <v>2747.7</v>
      </c>
      <c r="R330" s="16">
        <f t="shared" si="334"/>
        <v>2747.7</v>
      </c>
      <c r="S330" s="16">
        <f t="shared" si="334"/>
        <v>2747.7</v>
      </c>
      <c r="T330" s="16">
        <f t="shared" si="334"/>
        <v>2747.7</v>
      </c>
      <c r="U330" s="16">
        <f t="shared" si="334"/>
        <v>2747.7</v>
      </c>
      <c r="V330" s="17">
        <f t="shared" si="334"/>
        <v>2747.7</v>
      </c>
      <c r="X330" s="67"/>
      <c r="Y330" s="67"/>
      <c r="Z330" s="67"/>
    </row>
    <row r="331" spans="4:26" s="57" customFormat="1" ht="14.1" customHeight="1" x14ac:dyDescent="0.3">
      <c r="D331" s="45" t="s">
        <v>48</v>
      </c>
      <c r="E331" s="31" t="s">
        <v>25</v>
      </c>
      <c r="F331" s="39"/>
      <c r="G331" s="39"/>
      <c r="H331" s="40"/>
      <c r="I331" s="80"/>
      <c r="J331" s="16">
        <f t="shared" ref="J331:V331" si="335">J309-J320</f>
        <v>595.68799999999999</v>
      </c>
      <c r="K331" s="16">
        <f t="shared" si="335"/>
        <v>595.68799999999999</v>
      </c>
      <c r="L331" s="16">
        <f t="shared" si="335"/>
        <v>595.68799999999999</v>
      </c>
      <c r="M331" s="16">
        <f t="shared" si="335"/>
        <v>595.68799999999999</v>
      </c>
      <c r="N331" s="16">
        <f t="shared" si="335"/>
        <v>595.68799999999999</v>
      </c>
      <c r="O331" s="16">
        <f t="shared" si="335"/>
        <v>595.68799999999999</v>
      </c>
      <c r="P331" s="16">
        <f t="shared" si="335"/>
        <v>595.68799999999999</v>
      </c>
      <c r="Q331" s="16">
        <f t="shared" si="335"/>
        <v>595.68799999999999</v>
      </c>
      <c r="R331" s="16">
        <f t="shared" si="335"/>
        <v>595.68799999999999</v>
      </c>
      <c r="S331" s="16">
        <f t="shared" si="335"/>
        <v>595.68799999999999</v>
      </c>
      <c r="T331" s="16">
        <f t="shared" si="335"/>
        <v>595.68799999999999</v>
      </c>
      <c r="U331" s="16">
        <f t="shared" si="335"/>
        <v>595.68799999999999</v>
      </c>
      <c r="V331" s="17">
        <f t="shared" si="335"/>
        <v>595.68799999999999</v>
      </c>
      <c r="X331" s="67"/>
      <c r="Y331" s="67"/>
      <c r="Z331" s="67"/>
    </row>
    <row r="332" spans="4:26" s="57" customFormat="1" ht="14.1" customHeight="1" x14ac:dyDescent="0.3">
      <c r="D332" s="45" t="s">
        <v>49</v>
      </c>
      <c r="E332" s="31" t="s">
        <v>25</v>
      </c>
      <c r="F332" s="39"/>
      <c r="G332" s="39"/>
      <c r="H332" s="40"/>
      <c r="I332" s="80"/>
      <c r="J332" s="16">
        <f t="shared" ref="J332:V332" si="336">J310-J321</f>
        <v>1784.595</v>
      </c>
      <c r="K332" s="16">
        <f t="shared" si="336"/>
        <v>1784.595</v>
      </c>
      <c r="L332" s="16">
        <f t="shared" si="336"/>
        <v>1784.595</v>
      </c>
      <c r="M332" s="16">
        <f t="shared" si="336"/>
        <v>1784.595</v>
      </c>
      <c r="N332" s="16">
        <f t="shared" si="336"/>
        <v>1784.595</v>
      </c>
      <c r="O332" s="16">
        <f t="shared" si="336"/>
        <v>1784.595</v>
      </c>
      <c r="P332" s="16">
        <f t="shared" si="336"/>
        <v>1784.595</v>
      </c>
      <c r="Q332" s="16">
        <f t="shared" si="336"/>
        <v>1784.595</v>
      </c>
      <c r="R332" s="16">
        <f t="shared" si="336"/>
        <v>1784.595</v>
      </c>
      <c r="S332" s="16">
        <f t="shared" si="336"/>
        <v>1784.595</v>
      </c>
      <c r="T332" s="16">
        <f t="shared" si="336"/>
        <v>1784.595</v>
      </c>
      <c r="U332" s="16">
        <f t="shared" si="336"/>
        <v>1784.595</v>
      </c>
      <c r="V332" s="17">
        <f t="shared" si="336"/>
        <v>1784.595</v>
      </c>
      <c r="X332" s="60"/>
      <c r="Y332" s="60"/>
      <c r="Z332" s="60"/>
    </row>
    <row r="333" spans="4:26" s="57" customFormat="1" ht="14.1" customHeight="1" x14ac:dyDescent="0.3">
      <c r="D333" s="45" t="s">
        <v>50</v>
      </c>
      <c r="E333" s="31" t="s">
        <v>25</v>
      </c>
      <c r="F333" s="39"/>
      <c r="G333" s="39"/>
      <c r="H333" s="40"/>
      <c r="I333" s="80"/>
      <c r="J333" s="16">
        <f t="shared" ref="J333:V333" si="337">J311-J322</f>
        <v>122.96899999999999</v>
      </c>
      <c r="K333" s="16">
        <f t="shared" si="337"/>
        <v>122.96899999999999</v>
      </c>
      <c r="L333" s="16">
        <f t="shared" si="337"/>
        <v>122.96899999999999</v>
      </c>
      <c r="M333" s="16">
        <f t="shared" si="337"/>
        <v>122.96899999999999</v>
      </c>
      <c r="N333" s="16">
        <f t="shared" si="337"/>
        <v>122.96899999999999</v>
      </c>
      <c r="O333" s="16">
        <f t="shared" si="337"/>
        <v>122.96899999999999</v>
      </c>
      <c r="P333" s="16">
        <f t="shared" si="337"/>
        <v>122.96899999999999</v>
      </c>
      <c r="Q333" s="16">
        <f t="shared" si="337"/>
        <v>122.96899999999999</v>
      </c>
      <c r="R333" s="16">
        <f t="shared" si="337"/>
        <v>122.96899999999999</v>
      </c>
      <c r="S333" s="16">
        <f t="shared" si="337"/>
        <v>122.96899999999999</v>
      </c>
      <c r="T333" s="16">
        <f t="shared" si="337"/>
        <v>122.96899999999999</v>
      </c>
      <c r="U333" s="16">
        <f t="shared" si="337"/>
        <v>122.96899999999999</v>
      </c>
      <c r="V333" s="17">
        <f t="shared" si="337"/>
        <v>122.96899999999999</v>
      </c>
      <c r="X333" s="60"/>
      <c r="Y333" s="60"/>
      <c r="Z333" s="60"/>
    </row>
    <row r="334" spans="4:26" s="57" customFormat="1" ht="14.1" customHeight="1" x14ac:dyDescent="0.3">
      <c r="D334" s="45" t="s">
        <v>52</v>
      </c>
      <c r="E334" s="31" t="s">
        <v>25</v>
      </c>
      <c r="F334" s="39"/>
      <c r="G334" s="39"/>
      <c r="H334" s="39"/>
      <c r="I334" s="80"/>
      <c r="J334" s="16">
        <f t="shared" ref="J334:V334" si="338">J312-J323</f>
        <v>117.46</v>
      </c>
      <c r="K334" s="16">
        <f t="shared" si="338"/>
        <v>117.46</v>
      </c>
      <c r="L334" s="16">
        <f t="shared" si="338"/>
        <v>117.46</v>
      </c>
      <c r="M334" s="16">
        <f t="shared" si="338"/>
        <v>117.46</v>
      </c>
      <c r="N334" s="16">
        <f t="shared" si="338"/>
        <v>117.46</v>
      </c>
      <c r="O334" s="16">
        <f t="shared" si="338"/>
        <v>117.46</v>
      </c>
      <c r="P334" s="16">
        <f t="shared" si="338"/>
        <v>117.46</v>
      </c>
      <c r="Q334" s="16">
        <f t="shared" si="338"/>
        <v>117.46</v>
      </c>
      <c r="R334" s="16">
        <f t="shared" si="338"/>
        <v>117.46</v>
      </c>
      <c r="S334" s="16">
        <f t="shared" si="338"/>
        <v>117.46</v>
      </c>
      <c r="T334" s="16">
        <f t="shared" si="338"/>
        <v>117.46</v>
      </c>
      <c r="U334" s="16">
        <f t="shared" si="338"/>
        <v>117.46</v>
      </c>
      <c r="V334" s="17">
        <f t="shared" si="338"/>
        <v>117.46</v>
      </c>
      <c r="X334" s="60"/>
      <c r="Y334" s="60"/>
      <c r="Z334" s="60"/>
    </row>
    <row r="335" spans="4:26" s="57" customFormat="1" ht="14.1" customHeight="1" x14ac:dyDescent="0.3">
      <c r="D335" s="44" t="s">
        <v>26</v>
      </c>
      <c r="E335" s="32" t="s">
        <v>25</v>
      </c>
      <c r="F335" s="43"/>
      <c r="G335" s="43"/>
      <c r="H335" s="43"/>
      <c r="I335" s="44"/>
      <c r="J335" s="33">
        <f t="shared" ref="J335:V335" si="339">SUM(J331:J334)</f>
        <v>2620.712</v>
      </c>
      <c r="K335" s="33">
        <f t="shared" si="339"/>
        <v>2620.712</v>
      </c>
      <c r="L335" s="33">
        <f t="shared" si="339"/>
        <v>2620.712</v>
      </c>
      <c r="M335" s="33">
        <f t="shared" si="339"/>
        <v>2620.712</v>
      </c>
      <c r="N335" s="33">
        <f t="shared" si="339"/>
        <v>2620.712</v>
      </c>
      <c r="O335" s="33">
        <f t="shared" si="339"/>
        <v>2620.712</v>
      </c>
      <c r="P335" s="33">
        <f t="shared" si="339"/>
        <v>2620.712</v>
      </c>
      <c r="Q335" s="33">
        <f t="shared" si="339"/>
        <v>2620.712</v>
      </c>
      <c r="R335" s="33">
        <f t="shared" si="339"/>
        <v>2620.712</v>
      </c>
      <c r="S335" s="33">
        <f t="shared" si="339"/>
        <v>2620.712</v>
      </c>
      <c r="T335" s="33">
        <f t="shared" si="339"/>
        <v>2620.712</v>
      </c>
      <c r="U335" s="33">
        <f t="shared" si="339"/>
        <v>2620.712</v>
      </c>
      <c r="V335" s="19">
        <f t="shared" si="339"/>
        <v>2620.712</v>
      </c>
      <c r="X335" s="60"/>
      <c r="Y335" s="60"/>
      <c r="Z335" s="60"/>
    </row>
    <row r="337" spans="4:26" ht="13.05" customHeight="1" x14ac:dyDescent="0.3">
      <c r="D337" s="92" t="s">
        <v>65</v>
      </c>
      <c r="E337" s="93"/>
      <c r="F337" s="93"/>
      <c r="G337" s="93"/>
      <c r="H337" s="93"/>
      <c r="I337" s="93"/>
      <c r="J337" s="93"/>
      <c r="K337" s="93"/>
      <c r="L337" s="93"/>
      <c r="M337" s="93"/>
      <c r="N337" s="93"/>
      <c r="O337" s="93"/>
      <c r="P337" s="93"/>
      <c r="Q337" s="93"/>
      <c r="R337" s="93"/>
      <c r="S337" s="93"/>
      <c r="T337" s="93"/>
      <c r="U337" s="93"/>
      <c r="V337" s="94"/>
    </row>
    <row r="338" spans="4:26" ht="13.05" customHeight="1" x14ac:dyDescent="0.3">
      <c r="D338" s="95"/>
      <c r="E338" s="96"/>
      <c r="F338" s="96"/>
      <c r="G338" s="96"/>
      <c r="H338" s="96"/>
      <c r="I338" s="96"/>
      <c r="J338" s="96"/>
      <c r="K338" s="96"/>
      <c r="L338" s="96"/>
      <c r="M338" s="96"/>
      <c r="N338" s="96"/>
      <c r="O338" s="96"/>
      <c r="P338" s="96"/>
      <c r="Q338" s="96"/>
      <c r="R338" s="96"/>
      <c r="S338" s="96"/>
      <c r="T338" s="96"/>
      <c r="U338" s="96"/>
      <c r="V338" s="97"/>
    </row>
    <row r="339" spans="4:26" s="61" customFormat="1" ht="14.1" customHeight="1" x14ac:dyDescent="0.3">
      <c r="D339" s="68" t="s">
        <v>39</v>
      </c>
      <c r="E339" s="62">
        <v>12</v>
      </c>
      <c r="F339" s="63"/>
      <c r="G339" s="63"/>
      <c r="H339" s="64" t="s">
        <v>40</v>
      </c>
      <c r="I339" s="64" t="s">
        <v>41</v>
      </c>
      <c r="J339" s="64">
        <f>J302</f>
        <v>2024</v>
      </c>
      <c r="K339" s="64">
        <f t="shared" ref="K339:U339" si="340">K302</f>
        <v>2023</v>
      </c>
      <c r="L339" s="64">
        <f t="shared" si="340"/>
        <v>2024</v>
      </c>
      <c r="M339" s="64">
        <f t="shared" si="340"/>
        <v>2025</v>
      </c>
      <c r="N339" s="64">
        <f t="shared" si="340"/>
        <v>2026</v>
      </c>
      <c r="O339" s="64">
        <f t="shared" si="340"/>
        <v>2027</v>
      </c>
      <c r="P339" s="64">
        <f t="shared" si="340"/>
        <v>2028</v>
      </c>
      <c r="Q339" s="64">
        <f t="shared" si="340"/>
        <v>2029</v>
      </c>
      <c r="R339" s="64">
        <f t="shared" si="340"/>
        <v>2030</v>
      </c>
      <c r="S339" s="64">
        <f t="shared" si="340"/>
        <v>2031</v>
      </c>
      <c r="T339" s="64">
        <f t="shared" si="340"/>
        <v>2032</v>
      </c>
      <c r="U339" s="64">
        <f t="shared" si="340"/>
        <v>2033</v>
      </c>
      <c r="V339" s="64">
        <v>2034</v>
      </c>
    </row>
    <row r="340" spans="4:26" ht="26.1" customHeight="1" x14ac:dyDescent="0.3">
      <c r="D340" s="98" t="s">
        <v>42</v>
      </c>
      <c r="E340" s="98"/>
      <c r="F340" s="98"/>
      <c r="G340" s="98"/>
      <c r="H340" s="98"/>
      <c r="I340" s="98"/>
      <c r="J340" s="98"/>
      <c r="K340" s="98"/>
      <c r="L340" s="98"/>
      <c r="M340" s="98"/>
      <c r="N340" s="98"/>
      <c r="O340" s="98"/>
      <c r="P340" s="98"/>
      <c r="Q340" s="98"/>
      <c r="R340" s="98"/>
      <c r="S340" s="98"/>
      <c r="T340" s="98"/>
      <c r="U340" s="98"/>
      <c r="V340" s="98"/>
    </row>
    <row r="341" spans="4:26" s="57" customFormat="1" ht="14.1" customHeight="1" x14ac:dyDescent="0.3">
      <c r="D341" s="31" t="s">
        <v>43</v>
      </c>
      <c r="E341" s="31" t="s">
        <v>44</v>
      </c>
      <c r="F341" s="45"/>
      <c r="G341" s="45"/>
      <c r="H341" s="31"/>
      <c r="I341" s="82"/>
      <c r="J341" s="83"/>
      <c r="K341" s="83"/>
      <c r="L341" s="83"/>
      <c r="M341" s="83"/>
      <c r="N341" s="83"/>
      <c r="O341" s="83"/>
      <c r="P341" s="83"/>
      <c r="Q341" s="83"/>
      <c r="R341" s="83"/>
      <c r="S341" s="83"/>
      <c r="T341" s="83"/>
      <c r="U341" s="83"/>
      <c r="V341" s="84"/>
      <c r="X341" s="91" t="s">
        <v>45</v>
      </c>
      <c r="Y341" s="91" t="s">
        <v>46</v>
      </c>
      <c r="Z341" s="91" t="s">
        <v>47</v>
      </c>
    </row>
    <row r="342" spans="4:26" s="57" customFormat="1" ht="14.1" customHeight="1" x14ac:dyDescent="0.3">
      <c r="D342" s="45" t="s">
        <v>48</v>
      </c>
      <c r="E342" s="31" t="s">
        <v>21</v>
      </c>
      <c r="F342" s="39"/>
      <c r="G342" s="39"/>
      <c r="H342" s="40"/>
      <c r="I342" s="22">
        <v>111.4</v>
      </c>
      <c r="J342" s="16">
        <f>I342</f>
        <v>111.4</v>
      </c>
      <c r="K342" s="16">
        <f t="shared" ref="K342:K349" si="341">J342</f>
        <v>111.4</v>
      </c>
      <c r="L342" s="16">
        <f t="shared" ref="L342:L349" si="342">K342</f>
        <v>111.4</v>
      </c>
      <c r="M342" s="16">
        <f t="shared" ref="M342:M349" si="343">L342</f>
        <v>111.4</v>
      </c>
      <c r="N342" s="16">
        <f t="shared" ref="N342:N349" si="344">M342</f>
        <v>111.4</v>
      </c>
      <c r="O342" s="16">
        <f t="shared" ref="O342:O349" si="345">N342</f>
        <v>111.4</v>
      </c>
      <c r="P342" s="16">
        <f t="shared" ref="P342:P349" si="346">O342</f>
        <v>111.4</v>
      </c>
      <c r="Q342" s="16">
        <f t="shared" ref="Q342:Q349" si="347">P342</f>
        <v>111.4</v>
      </c>
      <c r="R342" s="16">
        <f t="shared" ref="R342:R349" si="348">Q342</f>
        <v>111.4</v>
      </c>
      <c r="S342" s="16">
        <f t="shared" ref="S342:S349" si="349">R342</f>
        <v>111.4</v>
      </c>
      <c r="T342" s="16">
        <f t="shared" ref="T342:T349" si="350">S342</f>
        <v>111.4</v>
      </c>
      <c r="U342" s="16">
        <f t="shared" ref="U342:U349" si="351">T342</f>
        <v>111.4</v>
      </c>
      <c r="V342" s="17">
        <f t="shared" ref="V342:V349" si="352">U342</f>
        <v>111.4</v>
      </c>
      <c r="X342" s="91"/>
      <c r="Y342" s="91"/>
      <c r="Z342" s="91"/>
    </row>
    <row r="343" spans="4:26" s="57" customFormat="1" ht="14.1" customHeight="1" x14ac:dyDescent="0.3">
      <c r="D343" s="45" t="s">
        <v>49</v>
      </c>
      <c r="E343" s="31" t="s">
        <v>21</v>
      </c>
      <c r="F343" s="39"/>
      <c r="G343" s="39"/>
      <c r="H343" s="40"/>
      <c r="I343" s="22">
        <v>801.4</v>
      </c>
      <c r="J343" s="16">
        <f t="shared" ref="J343:J349" si="353">I343</f>
        <v>801.4</v>
      </c>
      <c r="K343" s="16">
        <f t="shared" si="341"/>
        <v>801.4</v>
      </c>
      <c r="L343" s="16">
        <f t="shared" si="342"/>
        <v>801.4</v>
      </c>
      <c r="M343" s="16">
        <f>L343</f>
        <v>801.4</v>
      </c>
      <c r="N343" s="16">
        <f t="shared" si="344"/>
        <v>801.4</v>
      </c>
      <c r="O343" s="16">
        <f t="shared" si="345"/>
        <v>801.4</v>
      </c>
      <c r="P343" s="16">
        <f t="shared" si="346"/>
        <v>801.4</v>
      </c>
      <c r="Q343" s="16">
        <f t="shared" si="347"/>
        <v>801.4</v>
      </c>
      <c r="R343" s="16">
        <f t="shared" si="348"/>
        <v>801.4</v>
      </c>
      <c r="S343" s="16">
        <f t="shared" si="349"/>
        <v>801.4</v>
      </c>
      <c r="T343" s="16">
        <f t="shared" si="350"/>
        <v>801.4</v>
      </c>
      <c r="U343" s="16">
        <f t="shared" si="351"/>
        <v>801.4</v>
      </c>
      <c r="V343" s="17">
        <f t="shared" si="352"/>
        <v>801.4</v>
      </c>
      <c r="X343" s="58" t="s">
        <v>56</v>
      </c>
      <c r="Y343" s="59">
        <f>I346/I342</f>
        <v>4.1719299820466782</v>
      </c>
      <c r="Z343" s="59">
        <f>Y343*1.21</f>
        <v>5.0480352782764806</v>
      </c>
    </row>
    <row r="344" spans="4:26" s="57" customFormat="1" ht="14.1" customHeight="1" x14ac:dyDescent="0.3">
      <c r="D344" s="45" t="s">
        <v>50</v>
      </c>
      <c r="E344" s="31" t="s">
        <v>51</v>
      </c>
      <c r="F344" s="39"/>
      <c r="G344" s="39"/>
      <c r="H344" s="40"/>
      <c r="I344" s="22">
        <v>2022.7</v>
      </c>
      <c r="J344" s="16">
        <f t="shared" si="353"/>
        <v>2022.7</v>
      </c>
      <c r="K344" s="16">
        <f t="shared" si="341"/>
        <v>2022.7</v>
      </c>
      <c r="L344" s="16">
        <f t="shared" si="342"/>
        <v>2022.7</v>
      </c>
      <c r="M344" s="16">
        <f t="shared" si="343"/>
        <v>2022.7</v>
      </c>
      <c r="N344" s="16">
        <f t="shared" si="344"/>
        <v>2022.7</v>
      </c>
      <c r="O344" s="16">
        <f t="shared" si="345"/>
        <v>2022.7</v>
      </c>
      <c r="P344" s="16">
        <f t="shared" si="346"/>
        <v>2022.7</v>
      </c>
      <c r="Q344" s="16">
        <f t="shared" si="347"/>
        <v>2022.7</v>
      </c>
      <c r="R344" s="16">
        <f t="shared" si="348"/>
        <v>2022.7</v>
      </c>
      <c r="S344" s="16">
        <f t="shared" si="349"/>
        <v>2022.7</v>
      </c>
      <c r="T344" s="16">
        <f t="shared" si="350"/>
        <v>2022.7</v>
      </c>
      <c r="U344" s="16">
        <f t="shared" si="351"/>
        <v>2022.7</v>
      </c>
      <c r="V344" s="17">
        <f t="shared" si="352"/>
        <v>2022.7</v>
      </c>
      <c r="X344" s="58" t="s">
        <v>57</v>
      </c>
      <c r="Y344" s="59">
        <f t="shared" ref="Y344:Y346" si="354">I347/I343</f>
        <v>1.9073483903169455</v>
      </c>
      <c r="Z344" s="59">
        <f>Y344*1.1</f>
        <v>2.09808322934864</v>
      </c>
    </row>
    <row r="345" spans="4:26" s="57" customFormat="1" ht="14.1" customHeight="1" x14ac:dyDescent="0.3">
      <c r="D345" s="45" t="s">
        <v>52</v>
      </c>
      <c r="E345" s="31" t="s">
        <v>51</v>
      </c>
      <c r="F345" s="39"/>
      <c r="G345" s="39"/>
      <c r="H345" s="40"/>
      <c r="I345" s="22">
        <f>I344</f>
        <v>2022.7</v>
      </c>
      <c r="J345" s="16">
        <f t="shared" si="353"/>
        <v>2022.7</v>
      </c>
      <c r="K345" s="16">
        <f t="shared" si="341"/>
        <v>2022.7</v>
      </c>
      <c r="L345" s="16">
        <f t="shared" si="342"/>
        <v>2022.7</v>
      </c>
      <c r="M345" s="16">
        <f t="shared" si="343"/>
        <v>2022.7</v>
      </c>
      <c r="N345" s="16">
        <f t="shared" si="344"/>
        <v>2022.7</v>
      </c>
      <c r="O345" s="16">
        <f t="shared" si="345"/>
        <v>2022.7</v>
      </c>
      <c r="P345" s="16">
        <f t="shared" si="346"/>
        <v>2022.7</v>
      </c>
      <c r="Q345" s="16">
        <f t="shared" si="347"/>
        <v>2022.7</v>
      </c>
      <c r="R345" s="16">
        <f t="shared" si="348"/>
        <v>2022.7</v>
      </c>
      <c r="S345" s="16">
        <f t="shared" si="349"/>
        <v>2022.7</v>
      </c>
      <c r="T345" s="16">
        <f t="shared" si="350"/>
        <v>2022.7</v>
      </c>
      <c r="U345" s="16">
        <f t="shared" si="351"/>
        <v>2022.7</v>
      </c>
      <c r="V345" s="17">
        <f t="shared" si="352"/>
        <v>2022.7</v>
      </c>
      <c r="X345" s="58" t="s">
        <v>102</v>
      </c>
      <c r="Y345" s="59">
        <f t="shared" si="354"/>
        <v>4.5999406733573937E-2</v>
      </c>
      <c r="Z345" s="59">
        <f>Y345*1.1</f>
        <v>5.0599347406931332E-2</v>
      </c>
    </row>
    <row r="346" spans="4:26" s="57" customFormat="1" ht="14.1" customHeight="1" x14ac:dyDescent="0.3">
      <c r="D346" s="45" t="s">
        <v>48</v>
      </c>
      <c r="E346" s="31" t="s">
        <v>25</v>
      </c>
      <c r="F346" s="39"/>
      <c r="G346" s="39"/>
      <c r="H346" s="40"/>
      <c r="I346" s="22">
        <v>464.75299999999999</v>
      </c>
      <c r="J346" s="16">
        <f t="shared" si="353"/>
        <v>464.75299999999999</v>
      </c>
      <c r="K346" s="16">
        <f t="shared" si="341"/>
        <v>464.75299999999999</v>
      </c>
      <c r="L346" s="16">
        <f t="shared" si="342"/>
        <v>464.75299999999999</v>
      </c>
      <c r="M346" s="16">
        <f t="shared" si="343"/>
        <v>464.75299999999999</v>
      </c>
      <c r="N346" s="16">
        <f t="shared" si="344"/>
        <v>464.75299999999999</v>
      </c>
      <c r="O346" s="16">
        <f t="shared" si="345"/>
        <v>464.75299999999999</v>
      </c>
      <c r="P346" s="16">
        <f t="shared" si="346"/>
        <v>464.75299999999999</v>
      </c>
      <c r="Q346" s="16">
        <f t="shared" si="347"/>
        <v>464.75299999999999</v>
      </c>
      <c r="R346" s="16">
        <f t="shared" si="348"/>
        <v>464.75299999999999</v>
      </c>
      <c r="S346" s="16">
        <f t="shared" si="349"/>
        <v>464.75299999999999</v>
      </c>
      <c r="T346" s="16">
        <f t="shared" si="350"/>
        <v>464.75299999999999</v>
      </c>
      <c r="U346" s="16">
        <f t="shared" si="351"/>
        <v>464.75299999999999</v>
      </c>
      <c r="V346" s="17">
        <f t="shared" si="352"/>
        <v>464.75299999999999</v>
      </c>
      <c r="X346" s="58" t="s">
        <v>103</v>
      </c>
      <c r="Y346" s="59">
        <f t="shared" si="354"/>
        <v>4.3648094131606273E-2</v>
      </c>
      <c r="Z346" s="59">
        <f>Y346*1.1</f>
        <v>4.8012903544766901E-2</v>
      </c>
    </row>
    <row r="347" spans="4:26" s="57" customFormat="1" ht="14.1" customHeight="1" x14ac:dyDescent="0.3">
      <c r="D347" s="45" t="s">
        <v>49</v>
      </c>
      <c r="E347" s="31" t="s">
        <v>25</v>
      </c>
      <c r="F347" s="39"/>
      <c r="G347" s="39"/>
      <c r="H347" s="40"/>
      <c r="I347" s="22">
        <v>1528.549</v>
      </c>
      <c r="J347" s="16">
        <f t="shared" si="353"/>
        <v>1528.549</v>
      </c>
      <c r="K347" s="16">
        <f t="shared" si="341"/>
        <v>1528.549</v>
      </c>
      <c r="L347" s="16">
        <f t="shared" si="342"/>
        <v>1528.549</v>
      </c>
      <c r="M347" s="16">
        <f t="shared" si="343"/>
        <v>1528.549</v>
      </c>
      <c r="N347" s="16">
        <f t="shared" si="344"/>
        <v>1528.549</v>
      </c>
      <c r="O347" s="16">
        <f t="shared" si="345"/>
        <v>1528.549</v>
      </c>
      <c r="P347" s="16">
        <f t="shared" si="346"/>
        <v>1528.549</v>
      </c>
      <c r="Q347" s="16">
        <f t="shared" si="347"/>
        <v>1528.549</v>
      </c>
      <c r="R347" s="16">
        <f t="shared" si="348"/>
        <v>1528.549</v>
      </c>
      <c r="S347" s="16">
        <f t="shared" si="349"/>
        <v>1528.549</v>
      </c>
      <c r="T347" s="16">
        <f t="shared" si="350"/>
        <v>1528.549</v>
      </c>
      <c r="U347" s="16">
        <f t="shared" si="351"/>
        <v>1528.549</v>
      </c>
      <c r="V347" s="17">
        <f t="shared" si="352"/>
        <v>1528.549</v>
      </c>
      <c r="X347" s="60"/>
      <c r="Y347" s="60"/>
      <c r="Z347" s="60"/>
    </row>
    <row r="348" spans="4:26" s="57" customFormat="1" ht="14.1" customHeight="1" x14ac:dyDescent="0.3">
      <c r="D348" s="45" t="s">
        <v>50</v>
      </c>
      <c r="E348" s="31" t="s">
        <v>25</v>
      </c>
      <c r="F348" s="39"/>
      <c r="G348" s="39"/>
      <c r="H348" s="40"/>
      <c r="I348" s="22">
        <v>93.043000000000006</v>
      </c>
      <c r="J348" s="16">
        <f t="shared" si="353"/>
        <v>93.043000000000006</v>
      </c>
      <c r="K348" s="16">
        <f t="shared" si="341"/>
        <v>93.043000000000006</v>
      </c>
      <c r="L348" s="16">
        <f t="shared" si="342"/>
        <v>93.043000000000006</v>
      </c>
      <c r="M348" s="16">
        <f t="shared" si="343"/>
        <v>93.043000000000006</v>
      </c>
      <c r="N348" s="16">
        <f t="shared" si="344"/>
        <v>93.043000000000006</v>
      </c>
      <c r="O348" s="16">
        <f t="shared" si="345"/>
        <v>93.043000000000006</v>
      </c>
      <c r="P348" s="16">
        <f t="shared" si="346"/>
        <v>93.043000000000006</v>
      </c>
      <c r="Q348" s="16">
        <f t="shared" si="347"/>
        <v>93.043000000000006</v>
      </c>
      <c r="R348" s="16">
        <f t="shared" si="348"/>
        <v>93.043000000000006</v>
      </c>
      <c r="S348" s="16">
        <f t="shared" si="349"/>
        <v>93.043000000000006</v>
      </c>
      <c r="T348" s="16">
        <f t="shared" si="350"/>
        <v>93.043000000000006</v>
      </c>
      <c r="U348" s="16">
        <f t="shared" si="351"/>
        <v>93.043000000000006</v>
      </c>
      <c r="V348" s="17">
        <f t="shared" si="352"/>
        <v>93.043000000000006</v>
      </c>
      <c r="X348" s="60"/>
      <c r="Y348" s="60"/>
      <c r="Z348" s="60"/>
    </row>
    <row r="349" spans="4:26" s="57" customFormat="1" ht="14.1" customHeight="1" x14ac:dyDescent="0.3">
      <c r="D349" s="45" t="s">
        <v>52</v>
      </c>
      <c r="E349" s="31" t="s">
        <v>25</v>
      </c>
      <c r="F349" s="39"/>
      <c r="G349" s="39"/>
      <c r="H349" s="39"/>
      <c r="I349" s="22">
        <v>88.287000000000006</v>
      </c>
      <c r="J349" s="16">
        <f t="shared" si="353"/>
        <v>88.287000000000006</v>
      </c>
      <c r="K349" s="16">
        <f t="shared" si="341"/>
        <v>88.287000000000006</v>
      </c>
      <c r="L349" s="16">
        <f t="shared" si="342"/>
        <v>88.287000000000006</v>
      </c>
      <c r="M349" s="16">
        <f t="shared" si="343"/>
        <v>88.287000000000006</v>
      </c>
      <c r="N349" s="16">
        <f t="shared" si="344"/>
        <v>88.287000000000006</v>
      </c>
      <c r="O349" s="16">
        <f t="shared" si="345"/>
        <v>88.287000000000006</v>
      </c>
      <c r="P349" s="16">
        <f t="shared" si="346"/>
        <v>88.287000000000006</v>
      </c>
      <c r="Q349" s="16">
        <f t="shared" si="347"/>
        <v>88.287000000000006</v>
      </c>
      <c r="R349" s="16">
        <f t="shared" si="348"/>
        <v>88.287000000000006</v>
      </c>
      <c r="S349" s="16">
        <f t="shared" si="349"/>
        <v>88.287000000000006</v>
      </c>
      <c r="T349" s="16">
        <f t="shared" si="350"/>
        <v>88.287000000000006</v>
      </c>
      <c r="U349" s="16">
        <f t="shared" si="351"/>
        <v>88.287000000000006</v>
      </c>
      <c r="V349" s="17">
        <f t="shared" si="352"/>
        <v>88.287000000000006</v>
      </c>
      <c r="X349" s="60"/>
      <c r="Y349" s="60"/>
      <c r="Z349" s="60"/>
    </row>
    <row r="350" spans="4:26" s="57" customFormat="1" ht="14.1" customHeight="1" x14ac:dyDescent="0.3">
      <c r="D350" s="44" t="s">
        <v>26</v>
      </c>
      <c r="E350" s="32" t="s">
        <v>25</v>
      </c>
      <c r="F350" s="43"/>
      <c r="G350" s="43"/>
      <c r="H350" s="43"/>
      <c r="I350" s="33"/>
      <c r="J350" s="33">
        <f t="shared" ref="J350:V350" si="355">SUM(J346:J349)</f>
        <v>2174.6319999999996</v>
      </c>
      <c r="K350" s="33">
        <f t="shared" si="355"/>
        <v>2174.6319999999996</v>
      </c>
      <c r="L350" s="33">
        <f t="shared" si="355"/>
        <v>2174.6319999999996</v>
      </c>
      <c r="M350" s="33">
        <f t="shared" si="355"/>
        <v>2174.6319999999996</v>
      </c>
      <c r="N350" s="33">
        <f t="shared" si="355"/>
        <v>2174.6319999999996</v>
      </c>
      <c r="O350" s="33">
        <f t="shared" si="355"/>
        <v>2174.6319999999996</v>
      </c>
      <c r="P350" s="33">
        <f t="shared" si="355"/>
        <v>2174.6319999999996</v>
      </c>
      <c r="Q350" s="33">
        <f t="shared" si="355"/>
        <v>2174.6319999999996</v>
      </c>
      <c r="R350" s="33">
        <f t="shared" si="355"/>
        <v>2174.6319999999996</v>
      </c>
      <c r="S350" s="33">
        <f t="shared" si="355"/>
        <v>2174.6319999999996</v>
      </c>
      <c r="T350" s="33">
        <f t="shared" si="355"/>
        <v>2174.6319999999996</v>
      </c>
      <c r="U350" s="33">
        <f t="shared" si="355"/>
        <v>2174.6319999999996</v>
      </c>
      <c r="V350" s="19">
        <f t="shared" si="355"/>
        <v>2174.6319999999996</v>
      </c>
      <c r="X350" s="60"/>
      <c r="Y350" s="60"/>
      <c r="Z350" s="60"/>
    </row>
    <row r="351" spans="4:26" ht="26.1" customHeight="1" x14ac:dyDescent="0.3">
      <c r="D351" s="81" t="s">
        <v>53</v>
      </c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  <c r="S351" s="81"/>
      <c r="T351" s="81"/>
      <c r="U351" s="81"/>
      <c r="V351" s="81"/>
    </row>
    <row r="352" spans="4:26" s="57" customFormat="1" ht="14.1" customHeight="1" x14ac:dyDescent="0.3">
      <c r="D352" s="31" t="s">
        <v>43</v>
      </c>
      <c r="E352" s="31" t="s">
        <v>44</v>
      </c>
      <c r="F352" s="38"/>
      <c r="G352" s="38"/>
      <c r="H352" s="37"/>
      <c r="I352" s="82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83"/>
      <c r="V352" s="84"/>
      <c r="X352" s="60"/>
      <c r="Y352" s="60"/>
      <c r="Z352" s="60"/>
    </row>
    <row r="353" spans="4:26" s="57" customFormat="1" ht="14.1" customHeight="1" x14ac:dyDescent="0.3">
      <c r="D353" s="45" t="s">
        <v>48</v>
      </c>
      <c r="E353" s="31" t="s">
        <v>21</v>
      </c>
      <c r="F353" s="39"/>
      <c r="G353" s="39"/>
      <c r="H353" s="40"/>
      <c r="I353" s="79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21"/>
      <c r="X353" s="60"/>
      <c r="Y353" s="60"/>
      <c r="Z353" s="60"/>
    </row>
    <row r="354" spans="4:26" s="57" customFormat="1" ht="14.1" customHeight="1" x14ac:dyDescent="0.3">
      <c r="D354" s="45" t="s">
        <v>49</v>
      </c>
      <c r="E354" s="31" t="s">
        <v>21</v>
      </c>
      <c r="F354" s="39"/>
      <c r="G354" s="39"/>
      <c r="H354" s="40"/>
      <c r="I354" s="80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21"/>
      <c r="X354" s="60"/>
      <c r="Y354" s="60"/>
      <c r="Z354" s="60"/>
    </row>
    <row r="355" spans="4:26" s="57" customFormat="1" ht="14.1" customHeight="1" x14ac:dyDescent="0.3">
      <c r="D355" s="45" t="s">
        <v>50</v>
      </c>
      <c r="E355" s="31" t="s">
        <v>51</v>
      </c>
      <c r="F355" s="39"/>
      <c r="G355" s="39"/>
      <c r="H355" s="40"/>
      <c r="I355" s="80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21"/>
      <c r="X355" s="60"/>
      <c r="Y355" s="60"/>
      <c r="Z355" s="60"/>
    </row>
    <row r="356" spans="4:26" s="57" customFormat="1" ht="14.1" customHeight="1" x14ac:dyDescent="0.3">
      <c r="D356" s="45" t="s">
        <v>52</v>
      </c>
      <c r="E356" s="31" t="s">
        <v>51</v>
      </c>
      <c r="F356" s="39"/>
      <c r="G356" s="39"/>
      <c r="H356" s="40"/>
      <c r="I356" s="80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21"/>
      <c r="X356" s="60"/>
      <c r="Y356" s="60"/>
      <c r="Z356" s="60"/>
    </row>
    <row r="357" spans="4:26" s="57" customFormat="1" ht="14.1" customHeight="1" x14ac:dyDescent="0.3">
      <c r="D357" s="45" t="s">
        <v>48</v>
      </c>
      <c r="E357" s="31" t="s">
        <v>25</v>
      </c>
      <c r="F357" s="39"/>
      <c r="G357" s="39"/>
      <c r="H357" s="40"/>
      <c r="I357" s="80"/>
      <c r="J357" s="16">
        <f>J353*$Y343</f>
        <v>0</v>
      </c>
      <c r="K357" s="16">
        <f t="shared" ref="K357:U357" si="356">K353*$Y343</f>
        <v>0</v>
      </c>
      <c r="L357" s="16">
        <f t="shared" si="356"/>
        <v>0</v>
      </c>
      <c r="M357" s="16">
        <f t="shared" si="356"/>
        <v>0</v>
      </c>
      <c r="N357" s="16">
        <f t="shared" si="356"/>
        <v>0</v>
      </c>
      <c r="O357" s="16">
        <f t="shared" si="356"/>
        <v>0</v>
      </c>
      <c r="P357" s="16">
        <f t="shared" si="356"/>
        <v>0</v>
      </c>
      <c r="Q357" s="16">
        <f t="shared" si="356"/>
        <v>0</v>
      </c>
      <c r="R357" s="16">
        <f t="shared" si="356"/>
        <v>0</v>
      </c>
      <c r="S357" s="16">
        <f t="shared" si="356"/>
        <v>0</v>
      </c>
      <c r="T357" s="16">
        <f t="shared" si="356"/>
        <v>0</v>
      </c>
      <c r="U357" s="16">
        <f t="shared" si="356"/>
        <v>0</v>
      </c>
      <c r="V357" s="17">
        <f t="shared" ref="V357" si="357">V353*$Y343</f>
        <v>0</v>
      </c>
      <c r="X357" s="60"/>
      <c r="Y357" s="60"/>
      <c r="Z357" s="60"/>
    </row>
    <row r="358" spans="4:26" s="57" customFormat="1" ht="14.1" customHeight="1" x14ac:dyDescent="0.3">
      <c r="D358" s="45" t="s">
        <v>49</v>
      </c>
      <c r="E358" s="31" t="s">
        <v>25</v>
      </c>
      <c r="F358" s="39"/>
      <c r="G358" s="39"/>
      <c r="H358" s="40"/>
      <c r="I358" s="80"/>
      <c r="J358" s="16">
        <f t="shared" ref="J358:U360" si="358">J354*$Y344</f>
        <v>0</v>
      </c>
      <c r="K358" s="16">
        <f t="shared" si="358"/>
        <v>0</v>
      </c>
      <c r="L358" s="16">
        <f t="shared" si="358"/>
        <v>0</v>
      </c>
      <c r="M358" s="16">
        <f t="shared" si="358"/>
        <v>0</v>
      </c>
      <c r="N358" s="16">
        <f t="shared" si="358"/>
        <v>0</v>
      </c>
      <c r="O358" s="16">
        <f t="shared" si="358"/>
        <v>0</v>
      </c>
      <c r="P358" s="16">
        <f t="shared" si="358"/>
        <v>0</v>
      </c>
      <c r="Q358" s="16">
        <f t="shared" si="358"/>
        <v>0</v>
      </c>
      <c r="R358" s="16">
        <f t="shared" si="358"/>
        <v>0</v>
      </c>
      <c r="S358" s="16">
        <f t="shared" si="358"/>
        <v>0</v>
      </c>
      <c r="T358" s="16">
        <f t="shared" si="358"/>
        <v>0</v>
      </c>
      <c r="U358" s="16">
        <f t="shared" si="358"/>
        <v>0</v>
      </c>
      <c r="V358" s="17">
        <f t="shared" ref="V358" si="359">V354*$Y344</f>
        <v>0</v>
      </c>
      <c r="X358" s="60"/>
      <c r="Y358" s="60"/>
      <c r="Z358" s="60"/>
    </row>
    <row r="359" spans="4:26" s="57" customFormat="1" ht="14.1" customHeight="1" x14ac:dyDescent="0.3">
      <c r="D359" s="45" t="s">
        <v>50</v>
      </c>
      <c r="E359" s="31" t="s">
        <v>25</v>
      </c>
      <c r="F359" s="39"/>
      <c r="G359" s="39"/>
      <c r="H359" s="40"/>
      <c r="I359" s="80"/>
      <c r="J359" s="16">
        <f t="shared" si="358"/>
        <v>0</v>
      </c>
      <c r="K359" s="16">
        <f t="shared" si="358"/>
        <v>0</v>
      </c>
      <c r="L359" s="16">
        <f t="shared" si="358"/>
        <v>0</v>
      </c>
      <c r="M359" s="16">
        <f t="shared" si="358"/>
        <v>0</v>
      </c>
      <c r="N359" s="16">
        <f t="shared" si="358"/>
        <v>0</v>
      </c>
      <c r="O359" s="16">
        <f t="shared" si="358"/>
        <v>0</v>
      </c>
      <c r="P359" s="16">
        <f t="shared" si="358"/>
        <v>0</v>
      </c>
      <c r="Q359" s="16">
        <f t="shared" si="358"/>
        <v>0</v>
      </c>
      <c r="R359" s="16">
        <f t="shared" si="358"/>
        <v>0</v>
      </c>
      <c r="S359" s="16">
        <f t="shared" si="358"/>
        <v>0</v>
      </c>
      <c r="T359" s="16">
        <f t="shared" si="358"/>
        <v>0</v>
      </c>
      <c r="U359" s="16">
        <f t="shared" si="358"/>
        <v>0</v>
      </c>
      <c r="V359" s="17">
        <f t="shared" ref="V359" si="360">V355*$Y345</f>
        <v>0</v>
      </c>
      <c r="X359" s="60"/>
      <c r="Y359" s="60"/>
      <c r="Z359" s="60"/>
    </row>
    <row r="360" spans="4:26" s="57" customFormat="1" ht="14.1" customHeight="1" x14ac:dyDescent="0.3">
      <c r="D360" s="45" t="s">
        <v>52</v>
      </c>
      <c r="E360" s="31" t="s">
        <v>25</v>
      </c>
      <c r="F360" s="39"/>
      <c r="G360" s="39"/>
      <c r="H360" s="39"/>
      <c r="I360" s="80"/>
      <c r="J360" s="16">
        <f t="shared" si="358"/>
        <v>0</v>
      </c>
      <c r="K360" s="16">
        <f t="shared" si="358"/>
        <v>0</v>
      </c>
      <c r="L360" s="16">
        <f t="shared" si="358"/>
        <v>0</v>
      </c>
      <c r="M360" s="16">
        <f t="shared" si="358"/>
        <v>0</v>
      </c>
      <c r="N360" s="16">
        <f t="shared" si="358"/>
        <v>0</v>
      </c>
      <c r="O360" s="16">
        <f t="shared" si="358"/>
        <v>0</v>
      </c>
      <c r="P360" s="16">
        <f t="shared" si="358"/>
        <v>0</v>
      </c>
      <c r="Q360" s="16">
        <f t="shared" si="358"/>
        <v>0</v>
      </c>
      <c r="R360" s="16">
        <f t="shared" si="358"/>
        <v>0</v>
      </c>
      <c r="S360" s="16">
        <f t="shared" si="358"/>
        <v>0</v>
      </c>
      <c r="T360" s="16">
        <f t="shared" si="358"/>
        <v>0</v>
      </c>
      <c r="U360" s="16">
        <f t="shared" si="358"/>
        <v>0</v>
      </c>
      <c r="V360" s="17">
        <f t="shared" ref="V360" si="361">V356*$Y346</f>
        <v>0</v>
      </c>
      <c r="X360" s="60"/>
      <c r="Y360" s="60"/>
      <c r="Z360" s="60"/>
    </row>
    <row r="361" spans="4:26" s="57" customFormat="1" ht="14.1" customHeight="1" x14ac:dyDescent="0.3">
      <c r="D361" s="44" t="s">
        <v>26</v>
      </c>
      <c r="E361" s="32" t="s">
        <v>25</v>
      </c>
      <c r="F361" s="43"/>
      <c r="G361" s="43"/>
      <c r="H361" s="43"/>
      <c r="I361" s="44"/>
      <c r="J361" s="33">
        <f>SUM(J357:J360)</f>
        <v>0</v>
      </c>
      <c r="K361" s="33">
        <f>SUM(K357:K360)</f>
        <v>0</v>
      </c>
      <c r="L361" s="33">
        <f t="shared" ref="L361" si="362">SUM(L357:L360)</f>
        <v>0</v>
      </c>
      <c r="M361" s="33">
        <f t="shared" ref="M361" si="363">SUM(M357:M360)</f>
        <v>0</v>
      </c>
      <c r="N361" s="33">
        <f t="shared" ref="N361" si="364">SUM(N357:N360)</f>
        <v>0</v>
      </c>
      <c r="O361" s="33">
        <f t="shared" ref="O361" si="365">SUM(O357:O360)</f>
        <v>0</v>
      </c>
      <c r="P361" s="33">
        <f t="shared" ref="P361" si="366">SUM(P357:P360)</f>
        <v>0</v>
      </c>
      <c r="Q361" s="33">
        <f t="shared" ref="Q361" si="367">SUM(Q357:Q360)</f>
        <v>0</v>
      </c>
      <c r="R361" s="33">
        <f t="shared" ref="R361" si="368">SUM(R357:R360)</f>
        <v>0</v>
      </c>
      <c r="S361" s="33">
        <f t="shared" ref="S361" si="369">SUM(S357:S360)</f>
        <v>0</v>
      </c>
      <c r="T361" s="33">
        <f t="shared" ref="T361" si="370">SUM(T357:T360)</f>
        <v>0</v>
      </c>
      <c r="U361" s="33">
        <f t="shared" ref="U361" si="371">SUM(U357:U360)</f>
        <v>0</v>
      </c>
      <c r="V361" s="19">
        <f t="shared" ref="V361" si="372">SUM(V353:V360)</f>
        <v>0</v>
      </c>
      <c r="X361" s="60"/>
      <c r="Y361" s="60"/>
      <c r="Z361" s="60"/>
    </row>
    <row r="362" spans="4:26" ht="26.1" customHeight="1" x14ac:dyDescent="0.3">
      <c r="D362" s="81" t="s">
        <v>54</v>
      </c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1"/>
    </row>
    <row r="363" spans="4:26" s="57" customFormat="1" ht="14.1" customHeight="1" x14ac:dyDescent="0.3">
      <c r="D363" s="31" t="s">
        <v>43</v>
      </c>
      <c r="E363" s="31" t="s">
        <v>44</v>
      </c>
      <c r="F363" s="38"/>
      <c r="G363" s="38"/>
      <c r="H363" s="37"/>
      <c r="I363" s="82"/>
      <c r="J363" s="83"/>
      <c r="K363" s="83"/>
      <c r="L363" s="83"/>
      <c r="M363" s="83"/>
      <c r="N363" s="83"/>
      <c r="O363" s="83"/>
      <c r="P363" s="83"/>
      <c r="Q363" s="83"/>
      <c r="R363" s="83"/>
      <c r="S363" s="83"/>
      <c r="T363" s="83"/>
      <c r="U363" s="83"/>
      <c r="V363" s="84"/>
      <c r="X363" s="67"/>
      <c r="Y363" s="67"/>
      <c r="Z363" s="67"/>
    </row>
    <row r="364" spans="4:26" s="57" customFormat="1" ht="14.1" customHeight="1" x14ac:dyDescent="0.3">
      <c r="D364" s="45" t="s">
        <v>48</v>
      </c>
      <c r="E364" s="31" t="s">
        <v>21</v>
      </c>
      <c r="F364" s="39"/>
      <c r="G364" s="39"/>
      <c r="H364" s="40"/>
      <c r="I364" s="79"/>
      <c r="J364" s="16">
        <f t="shared" ref="J364:V364" si="373">J342-J353</f>
        <v>111.4</v>
      </c>
      <c r="K364" s="16">
        <f t="shared" si="373"/>
        <v>111.4</v>
      </c>
      <c r="L364" s="16">
        <f t="shared" si="373"/>
        <v>111.4</v>
      </c>
      <c r="M364" s="16">
        <f t="shared" si="373"/>
        <v>111.4</v>
      </c>
      <c r="N364" s="16">
        <f t="shared" si="373"/>
        <v>111.4</v>
      </c>
      <c r="O364" s="16">
        <f t="shared" si="373"/>
        <v>111.4</v>
      </c>
      <c r="P364" s="16">
        <f t="shared" si="373"/>
        <v>111.4</v>
      </c>
      <c r="Q364" s="16">
        <f t="shared" si="373"/>
        <v>111.4</v>
      </c>
      <c r="R364" s="16">
        <f t="shared" si="373"/>
        <v>111.4</v>
      </c>
      <c r="S364" s="16">
        <f t="shared" si="373"/>
        <v>111.4</v>
      </c>
      <c r="T364" s="16">
        <f t="shared" si="373"/>
        <v>111.4</v>
      </c>
      <c r="U364" s="16">
        <f t="shared" si="373"/>
        <v>111.4</v>
      </c>
      <c r="V364" s="17">
        <f t="shared" si="373"/>
        <v>111.4</v>
      </c>
      <c r="X364" s="67"/>
      <c r="Y364" s="67"/>
      <c r="Z364" s="67"/>
    </row>
    <row r="365" spans="4:26" s="57" customFormat="1" ht="14.1" customHeight="1" x14ac:dyDescent="0.3">
      <c r="D365" s="45" t="s">
        <v>49</v>
      </c>
      <c r="E365" s="31" t="s">
        <v>21</v>
      </c>
      <c r="F365" s="39"/>
      <c r="G365" s="39"/>
      <c r="H365" s="40"/>
      <c r="I365" s="80"/>
      <c r="J365" s="16">
        <f t="shared" ref="J365:V365" si="374">J343-J354</f>
        <v>801.4</v>
      </c>
      <c r="K365" s="16">
        <f t="shared" si="374"/>
        <v>801.4</v>
      </c>
      <c r="L365" s="16">
        <f t="shared" si="374"/>
        <v>801.4</v>
      </c>
      <c r="M365" s="16">
        <f t="shared" si="374"/>
        <v>801.4</v>
      </c>
      <c r="N365" s="16">
        <f t="shared" si="374"/>
        <v>801.4</v>
      </c>
      <c r="O365" s="16">
        <f t="shared" si="374"/>
        <v>801.4</v>
      </c>
      <c r="P365" s="16">
        <f t="shared" si="374"/>
        <v>801.4</v>
      </c>
      <c r="Q365" s="16">
        <f t="shared" si="374"/>
        <v>801.4</v>
      </c>
      <c r="R365" s="16">
        <f t="shared" si="374"/>
        <v>801.4</v>
      </c>
      <c r="S365" s="16">
        <f t="shared" si="374"/>
        <v>801.4</v>
      </c>
      <c r="T365" s="16">
        <f t="shared" si="374"/>
        <v>801.4</v>
      </c>
      <c r="U365" s="16">
        <f t="shared" si="374"/>
        <v>801.4</v>
      </c>
      <c r="V365" s="17">
        <f t="shared" si="374"/>
        <v>801.4</v>
      </c>
      <c r="X365" s="67"/>
      <c r="Y365" s="67"/>
      <c r="Z365" s="67"/>
    </row>
    <row r="366" spans="4:26" s="57" customFormat="1" ht="14.1" customHeight="1" x14ac:dyDescent="0.3">
      <c r="D366" s="45" t="s">
        <v>50</v>
      </c>
      <c r="E366" s="31" t="s">
        <v>51</v>
      </c>
      <c r="F366" s="39"/>
      <c r="G366" s="39"/>
      <c r="H366" s="40"/>
      <c r="I366" s="80"/>
      <c r="J366" s="16">
        <f t="shared" ref="J366:V366" si="375">J344-J355</f>
        <v>2022.7</v>
      </c>
      <c r="K366" s="16">
        <f t="shared" si="375"/>
        <v>2022.7</v>
      </c>
      <c r="L366" s="16">
        <f t="shared" si="375"/>
        <v>2022.7</v>
      </c>
      <c r="M366" s="16">
        <f t="shared" si="375"/>
        <v>2022.7</v>
      </c>
      <c r="N366" s="16">
        <f t="shared" si="375"/>
        <v>2022.7</v>
      </c>
      <c r="O366" s="16">
        <f t="shared" si="375"/>
        <v>2022.7</v>
      </c>
      <c r="P366" s="16">
        <f t="shared" si="375"/>
        <v>2022.7</v>
      </c>
      <c r="Q366" s="16">
        <f t="shared" si="375"/>
        <v>2022.7</v>
      </c>
      <c r="R366" s="16">
        <f t="shared" si="375"/>
        <v>2022.7</v>
      </c>
      <c r="S366" s="16">
        <f t="shared" si="375"/>
        <v>2022.7</v>
      </c>
      <c r="T366" s="16">
        <f t="shared" si="375"/>
        <v>2022.7</v>
      </c>
      <c r="U366" s="16">
        <f t="shared" si="375"/>
        <v>2022.7</v>
      </c>
      <c r="V366" s="17">
        <f t="shared" si="375"/>
        <v>2022.7</v>
      </c>
      <c r="X366" s="67"/>
      <c r="Y366" s="67"/>
      <c r="Z366" s="67"/>
    </row>
    <row r="367" spans="4:26" s="57" customFormat="1" ht="14.1" customHeight="1" x14ac:dyDescent="0.3">
      <c r="D367" s="45" t="s">
        <v>52</v>
      </c>
      <c r="E367" s="31" t="s">
        <v>51</v>
      </c>
      <c r="F367" s="39"/>
      <c r="G367" s="39"/>
      <c r="H367" s="40"/>
      <c r="I367" s="80"/>
      <c r="J367" s="16">
        <f t="shared" ref="J367:V367" si="376">J345-J356</f>
        <v>2022.7</v>
      </c>
      <c r="K367" s="16">
        <f t="shared" si="376"/>
        <v>2022.7</v>
      </c>
      <c r="L367" s="16">
        <f t="shared" si="376"/>
        <v>2022.7</v>
      </c>
      <c r="M367" s="16">
        <f t="shared" si="376"/>
        <v>2022.7</v>
      </c>
      <c r="N367" s="16">
        <f t="shared" si="376"/>
        <v>2022.7</v>
      </c>
      <c r="O367" s="16">
        <f t="shared" si="376"/>
        <v>2022.7</v>
      </c>
      <c r="P367" s="16">
        <f t="shared" si="376"/>
        <v>2022.7</v>
      </c>
      <c r="Q367" s="16">
        <f t="shared" si="376"/>
        <v>2022.7</v>
      </c>
      <c r="R367" s="16">
        <f t="shared" si="376"/>
        <v>2022.7</v>
      </c>
      <c r="S367" s="16">
        <f t="shared" si="376"/>
        <v>2022.7</v>
      </c>
      <c r="T367" s="16">
        <f t="shared" si="376"/>
        <v>2022.7</v>
      </c>
      <c r="U367" s="16">
        <f t="shared" si="376"/>
        <v>2022.7</v>
      </c>
      <c r="V367" s="17">
        <f t="shared" si="376"/>
        <v>2022.7</v>
      </c>
      <c r="X367" s="67"/>
      <c r="Y367" s="67"/>
      <c r="Z367" s="67"/>
    </row>
    <row r="368" spans="4:26" s="57" customFormat="1" ht="14.1" customHeight="1" x14ac:dyDescent="0.3">
      <c r="D368" s="45" t="s">
        <v>48</v>
      </c>
      <c r="E368" s="31" t="s">
        <v>25</v>
      </c>
      <c r="F368" s="39"/>
      <c r="G368" s="39"/>
      <c r="H368" s="40"/>
      <c r="I368" s="80"/>
      <c r="J368" s="16">
        <f t="shared" ref="J368:V368" si="377">J346-J357</f>
        <v>464.75299999999999</v>
      </c>
      <c r="K368" s="16">
        <f t="shared" si="377"/>
        <v>464.75299999999999</v>
      </c>
      <c r="L368" s="16">
        <f t="shared" si="377"/>
        <v>464.75299999999999</v>
      </c>
      <c r="M368" s="16">
        <f t="shared" si="377"/>
        <v>464.75299999999999</v>
      </c>
      <c r="N368" s="16">
        <f t="shared" si="377"/>
        <v>464.75299999999999</v>
      </c>
      <c r="O368" s="16">
        <f t="shared" si="377"/>
        <v>464.75299999999999</v>
      </c>
      <c r="P368" s="16">
        <f t="shared" si="377"/>
        <v>464.75299999999999</v>
      </c>
      <c r="Q368" s="16">
        <f t="shared" si="377"/>
        <v>464.75299999999999</v>
      </c>
      <c r="R368" s="16">
        <f t="shared" si="377"/>
        <v>464.75299999999999</v>
      </c>
      <c r="S368" s="16">
        <f t="shared" si="377"/>
        <v>464.75299999999999</v>
      </c>
      <c r="T368" s="16">
        <f t="shared" si="377"/>
        <v>464.75299999999999</v>
      </c>
      <c r="U368" s="16">
        <f t="shared" si="377"/>
        <v>464.75299999999999</v>
      </c>
      <c r="V368" s="17">
        <f t="shared" si="377"/>
        <v>464.75299999999999</v>
      </c>
      <c r="X368" s="67"/>
      <c r="Y368" s="67"/>
      <c r="Z368" s="67"/>
    </row>
    <row r="369" spans="4:26" s="57" customFormat="1" ht="14.1" customHeight="1" x14ac:dyDescent="0.3">
      <c r="D369" s="45" t="s">
        <v>49</v>
      </c>
      <c r="E369" s="31" t="s">
        <v>25</v>
      </c>
      <c r="F369" s="39"/>
      <c r="G369" s="39"/>
      <c r="H369" s="40"/>
      <c r="I369" s="80"/>
      <c r="J369" s="16">
        <f t="shared" ref="J369:V369" si="378">J347-J358</f>
        <v>1528.549</v>
      </c>
      <c r="K369" s="16">
        <f t="shared" si="378"/>
        <v>1528.549</v>
      </c>
      <c r="L369" s="16">
        <f t="shared" si="378"/>
        <v>1528.549</v>
      </c>
      <c r="M369" s="16">
        <f t="shared" si="378"/>
        <v>1528.549</v>
      </c>
      <c r="N369" s="16">
        <f t="shared" si="378"/>
        <v>1528.549</v>
      </c>
      <c r="O369" s="16">
        <f t="shared" si="378"/>
        <v>1528.549</v>
      </c>
      <c r="P369" s="16">
        <f t="shared" si="378"/>
        <v>1528.549</v>
      </c>
      <c r="Q369" s="16">
        <f t="shared" si="378"/>
        <v>1528.549</v>
      </c>
      <c r="R369" s="16">
        <f t="shared" si="378"/>
        <v>1528.549</v>
      </c>
      <c r="S369" s="16">
        <f t="shared" si="378"/>
        <v>1528.549</v>
      </c>
      <c r="T369" s="16">
        <f t="shared" si="378"/>
        <v>1528.549</v>
      </c>
      <c r="U369" s="16">
        <f t="shared" si="378"/>
        <v>1528.549</v>
      </c>
      <c r="V369" s="17">
        <f t="shared" si="378"/>
        <v>1528.549</v>
      </c>
      <c r="X369" s="60"/>
      <c r="Y369" s="60"/>
      <c r="Z369" s="60"/>
    </row>
    <row r="370" spans="4:26" s="57" customFormat="1" ht="14.1" customHeight="1" x14ac:dyDescent="0.3">
      <c r="D370" s="45" t="s">
        <v>50</v>
      </c>
      <c r="E370" s="31" t="s">
        <v>25</v>
      </c>
      <c r="F370" s="39"/>
      <c r="G370" s="39"/>
      <c r="H370" s="40"/>
      <c r="I370" s="80"/>
      <c r="J370" s="16">
        <f t="shared" ref="J370:V370" si="379">J348-J359</f>
        <v>93.043000000000006</v>
      </c>
      <c r="K370" s="16">
        <f t="shared" si="379"/>
        <v>93.043000000000006</v>
      </c>
      <c r="L370" s="16">
        <f t="shared" si="379"/>
        <v>93.043000000000006</v>
      </c>
      <c r="M370" s="16">
        <f t="shared" si="379"/>
        <v>93.043000000000006</v>
      </c>
      <c r="N370" s="16">
        <f t="shared" si="379"/>
        <v>93.043000000000006</v>
      </c>
      <c r="O370" s="16">
        <f t="shared" si="379"/>
        <v>93.043000000000006</v>
      </c>
      <c r="P370" s="16">
        <f t="shared" si="379"/>
        <v>93.043000000000006</v>
      </c>
      <c r="Q370" s="16">
        <f t="shared" si="379"/>
        <v>93.043000000000006</v>
      </c>
      <c r="R370" s="16">
        <f t="shared" si="379"/>
        <v>93.043000000000006</v>
      </c>
      <c r="S370" s="16">
        <f t="shared" si="379"/>
        <v>93.043000000000006</v>
      </c>
      <c r="T370" s="16">
        <f t="shared" si="379"/>
        <v>93.043000000000006</v>
      </c>
      <c r="U370" s="16">
        <f t="shared" si="379"/>
        <v>93.043000000000006</v>
      </c>
      <c r="V370" s="17">
        <f t="shared" si="379"/>
        <v>93.043000000000006</v>
      </c>
      <c r="X370" s="60"/>
      <c r="Y370" s="60"/>
      <c r="Z370" s="60"/>
    </row>
    <row r="371" spans="4:26" s="57" customFormat="1" ht="14.1" customHeight="1" x14ac:dyDescent="0.3">
      <c r="D371" s="45" t="s">
        <v>52</v>
      </c>
      <c r="E371" s="31" t="s">
        <v>25</v>
      </c>
      <c r="F371" s="39"/>
      <c r="G371" s="39"/>
      <c r="H371" s="39"/>
      <c r="I371" s="80"/>
      <c r="J371" s="16">
        <f t="shared" ref="J371:V371" si="380">J349-J360</f>
        <v>88.287000000000006</v>
      </c>
      <c r="K371" s="16">
        <f t="shared" si="380"/>
        <v>88.287000000000006</v>
      </c>
      <c r="L371" s="16">
        <f t="shared" si="380"/>
        <v>88.287000000000006</v>
      </c>
      <c r="M371" s="16">
        <f t="shared" si="380"/>
        <v>88.287000000000006</v>
      </c>
      <c r="N371" s="16">
        <f t="shared" si="380"/>
        <v>88.287000000000006</v>
      </c>
      <c r="O371" s="16">
        <f t="shared" si="380"/>
        <v>88.287000000000006</v>
      </c>
      <c r="P371" s="16">
        <f t="shared" si="380"/>
        <v>88.287000000000006</v>
      </c>
      <c r="Q371" s="16">
        <f t="shared" si="380"/>
        <v>88.287000000000006</v>
      </c>
      <c r="R371" s="16">
        <f t="shared" si="380"/>
        <v>88.287000000000006</v>
      </c>
      <c r="S371" s="16">
        <f t="shared" si="380"/>
        <v>88.287000000000006</v>
      </c>
      <c r="T371" s="16">
        <f t="shared" si="380"/>
        <v>88.287000000000006</v>
      </c>
      <c r="U371" s="16">
        <f t="shared" si="380"/>
        <v>88.287000000000006</v>
      </c>
      <c r="V371" s="17">
        <f t="shared" si="380"/>
        <v>88.287000000000006</v>
      </c>
      <c r="X371" s="60"/>
      <c r="Y371" s="60"/>
      <c r="Z371" s="60"/>
    </row>
    <row r="372" spans="4:26" s="57" customFormat="1" ht="14.1" customHeight="1" x14ac:dyDescent="0.3">
      <c r="D372" s="44" t="s">
        <v>26</v>
      </c>
      <c r="E372" s="32" t="s">
        <v>25</v>
      </c>
      <c r="F372" s="43"/>
      <c r="G372" s="43"/>
      <c r="H372" s="43"/>
      <c r="I372" s="44"/>
      <c r="J372" s="33">
        <f t="shared" ref="J372:V372" si="381">SUM(J368:J371)</f>
        <v>2174.6319999999996</v>
      </c>
      <c r="K372" s="33">
        <f t="shared" si="381"/>
        <v>2174.6319999999996</v>
      </c>
      <c r="L372" s="33">
        <f t="shared" si="381"/>
        <v>2174.6319999999996</v>
      </c>
      <c r="M372" s="33">
        <f t="shared" si="381"/>
        <v>2174.6319999999996</v>
      </c>
      <c r="N372" s="33">
        <f t="shared" si="381"/>
        <v>2174.6319999999996</v>
      </c>
      <c r="O372" s="33">
        <f t="shared" si="381"/>
        <v>2174.6319999999996</v>
      </c>
      <c r="P372" s="33">
        <f t="shared" si="381"/>
        <v>2174.6319999999996</v>
      </c>
      <c r="Q372" s="33">
        <f t="shared" si="381"/>
        <v>2174.6319999999996</v>
      </c>
      <c r="R372" s="33">
        <f t="shared" si="381"/>
        <v>2174.6319999999996</v>
      </c>
      <c r="S372" s="33">
        <f t="shared" si="381"/>
        <v>2174.6319999999996</v>
      </c>
      <c r="T372" s="33">
        <f t="shared" si="381"/>
        <v>2174.6319999999996</v>
      </c>
      <c r="U372" s="33">
        <f t="shared" si="381"/>
        <v>2174.6319999999996</v>
      </c>
      <c r="V372" s="19">
        <f t="shared" si="381"/>
        <v>2174.6319999999996</v>
      </c>
      <c r="X372" s="60"/>
      <c r="Y372" s="60"/>
      <c r="Z372" s="60"/>
    </row>
    <row r="374" spans="4:26" ht="13.05" customHeight="1" x14ac:dyDescent="0.3">
      <c r="D374" s="92" t="s">
        <v>66</v>
      </c>
      <c r="E374" s="93"/>
      <c r="F374" s="93"/>
      <c r="G374" s="93"/>
      <c r="H374" s="93"/>
      <c r="I374" s="93"/>
      <c r="J374" s="93"/>
      <c r="K374" s="93"/>
      <c r="L374" s="93"/>
      <c r="M374" s="93"/>
      <c r="N374" s="93"/>
      <c r="O374" s="93"/>
      <c r="P374" s="93"/>
      <c r="Q374" s="93"/>
      <c r="R374" s="93"/>
      <c r="S374" s="93"/>
      <c r="T374" s="93"/>
      <c r="U374" s="93"/>
      <c r="V374" s="94"/>
    </row>
    <row r="375" spans="4:26" ht="13.05" customHeight="1" x14ac:dyDescent="0.3">
      <c r="D375" s="95"/>
      <c r="E375" s="96"/>
      <c r="F375" s="96"/>
      <c r="G375" s="96"/>
      <c r="H375" s="96"/>
      <c r="I375" s="96"/>
      <c r="J375" s="96"/>
      <c r="K375" s="96"/>
      <c r="L375" s="96"/>
      <c r="M375" s="96"/>
      <c r="N375" s="96"/>
      <c r="O375" s="96"/>
      <c r="P375" s="96"/>
      <c r="Q375" s="96"/>
      <c r="R375" s="96"/>
      <c r="S375" s="96"/>
      <c r="T375" s="96"/>
      <c r="U375" s="96"/>
      <c r="V375" s="97"/>
    </row>
    <row r="376" spans="4:26" s="61" customFormat="1" ht="14.1" customHeight="1" x14ac:dyDescent="0.3">
      <c r="D376" s="68" t="s">
        <v>39</v>
      </c>
      <c r="E376" s="62">
        <v>12</v>
      </c>
      <c r="F376" s="63"/>
      <c r="G376" s="63"/>
      <c r="H376" s="64" t="s">
        <v>40</v>
      </c>
      <c r="I376" s="64" t="s">
        <v>41</v>
      </c>
      <c r="J376" s="64">
        <f>J339</f>
        <v>2024</v>
      </c>
      <c r="K376" s="64">
        <f t="shared" ref="K376:U376" si="382">K339</f>
        <v>2023</v>
      </c>
      <c r="L376" s="64">
        <f t="shared" si="382"/>
        <v>2024</v>
      </c>
      <c r="M376" s="64">
        <f t="shared" si="382"/>
        <v>2025</v>
      </c>
      <c r="N376" s="64">
        <f t="shared" si="382"/>
        <v>2026</v>
      </c>
      <c r="O376" s="64">
        <f t="shared" si="382"/>
        <v>2027</v>
      </c>
      <c r="P376" s="64">
        <f t="shared" si="382"/>
        <v>2028</v>
      </c>
      <c r="Q376" s="64">
        <f t="shared" si="382"/>
        <v>2029</v>
      </c>
      <c r="R376" s="64">
        <f t="shared" si="382"/>
        <v>2030</v>
      </c>
      <c r="S376" s="64">
        <f t="shared" si="382"/>
        <v>2031</v>
      </c>
      <c r="T376" s="64">
        <f t="shared" si="382"/>
        <v>2032</v>
      </c>
      <c r="U376" s="64">
        <f t="shared" si="382"/>
        <v>2033</v>
      </c>
      <c r="V376" s="64">
        <v>2034</v>
      </c>
    </row>
    <row r="377" spans="4:26" ht="26.1" customHeight="1" x14ac:dyDescent="0.3">
      <c r="D377" s="132" t="s">
        <v>42</v>
      </c>
      <c r="E377" s="133"/>
      <c r="F377" s="133"/>
      <c r="G377" s="133"/>
      <c r="H377" s="133"/>
      <c r="I377" s="133"/>
      <c r="J377" s="133"/>
      <c r="K377" s="133"/>
      <c r="L377" s="133"/>
      <c r="M377" s="133"/>
      <c r="N377" s="133"/>
      <c r="O377" s="133"/>
      <c r="P377" s="133"/>
      <c r="Q377" s="133"/>
      <c r="R377" s="133"/>
      <c r="S377" s="133"/>
      <c r="T377" s="133"/>
      <c r="U377" s="133"/>
      <c r="V377" s="134"/>
    </row>
    <row r="378" spans="4:26" s="57" customFormat="1" ht="14.1" customHeight="1" x14ac:dyDescent="0.3">
      <c r="D378" s="31" t="s">
        <v>43</v>
      </c>
      <c r="E378" s="31" t="s">
        <v>44</v>
      </c>
      <c r="F378" s="38"/>
      <c r="G378" s="38"/>
      <c r="H378" s="37"/>
      <c r="I378" s="82"/>
      <c r="J378" s="83"/>
      <c r="K378" s="83"/>
      <c r="L378" s="83"/>
      <c r="M378" s="83"/>
      <c r="N378" s="83"/>
      <c r="O378" s="83"/>
      <c r="P378" s="83"/>
      <c r="Q378" s="83"/>
      <c r="R378" s="83"/>
      <c r="S378" s="83"/>
      <c r="T378" s="83"/>
      <c r="U378" s="83"/>
      <c r="V378" s="84"/>
      <c r="X378" s="130" t="s">
        <v>45</v>
      </c>
      <c r="Y378" s="130" t="s">
        <v>46</v>
      </c>
      <c r="Z378" s="130" t="s">
        <v>47</v>
      </c>
    </row>
    <row r="379" spans="4:26" s="57" customFormat="1" ht="14.1" customHeight="1" x14ac:dyDescent="0.3">
      <c r="D379" s="45" t="s">
        <v>48</v>
      </c>
      <c r="E379" s="31" t="s">
        <v>21</v>
      </c>
      <c r="F379" s="39"/>
      <c r="G379" s="39"/>
      <c r="H379" s="40"/>
      <c r="I379" s="22">
        <v>281.8</v>
      </c>
      <c r="J379" s="16">
        <f>I379</f>
        <v>281.8</v>
      </c>
      <c r="K379" s="16">
        <f t="shared" ref="K379:K386" si="383">J379</f>
        <v>281.8</v>
      </c>
      <c r="L379" s="16">
        <f t="shared" ref="L379:L386" si="384">K379</f>
        <v>281.8</v>
      </c>
      <c r="M379" s="16">
        <f t="shared" ref="M379:M386" si="385">L379</f>
        <v>281.8</v>
      </c>
      <c r="N379" s="16">
        <f t="shared" ref="N379:N386" si="386">M379</f>
        <v>281.8</v>
      </c>
      <c r="O379" s="16">
        <f t="shared" ref="O379:O386" si="387">N379</f>
        <v>281.8</v>
      </c>
      <c r="P379" s="16">
        <f t="shared" ref="P379:P386" si="388">O379</f>
        <v>281.8</v>
      </c>
      <c r="Q379" s="16">
        <f t="shared" ref="Q379:Q386" si="389">P379</f>
        <v>281.8</v>
      </c>
      <c r="R379" s="16">
        <f t="shared" ref="R379:R386" si="390">Q379</f>
        <v>281.8</v>
      </c>
      <c r="S379" s="16">
        <f t="shared" ref="S379:S386" si="391">R379</f>
        <v>281.8</v>
      </c>
      <c r="T379" s="16">
        <f t="shared" ref="T379:T386" si="392">S379</f>
        <v>281.8</v>
      </c>
      <c r="U379" s="16">
        <f t="shared" ref="U379:U386" si="393">T379</f>
        <v>281.8</v>
      </c>
      <c r="V379" s="17">
        <f t="shared" ref="V379:V386" si="394">U379</f>
        <v>281.8</v>
      </c>
      <c r="X379" s="131"/>
      <c r="Y379" s="131"/>
      <c r="Z379" s="131"/>
    </row>
    <row r="380" spans="4:26" s="57" customFormat="1" ht="14.1" customHeight="1" x14ac:dyDescent="0.3">
      <c r="D380" s="45" t="s">
        <v>49</v>
      </c>
      <c r="E380" s="31" t="s">
        <v>21</v>
      </c>
      <c r="F380" s="39"/>
      <c r="G380" s="39"/>
      <c r="H380" s="40"/>
      <c r="I380" s="22">
        <v>1119.4000000000001</v>
      </c>
      <c r="J380" s="16">
        <f t="shared" ref="J380:J386" si="395">I380</f>
        <v>1119.4000000000001</v>
      </c>
      <c r="K380" s="16">
        <f t="shared" si="383"/>
        <v>1119.4000000000001</v>
      </c>
      <c r="L380" s="16">
        <f t="shared" si="384"/>
        <v>1119.4000000000001</v>
      </c>
      <c r="M380" s="16">
        <f t="shared" si="385"/>
        <v>1119.4000000000001</v>
      </c>
      <c r="N380" s="16">
        <f t="shared" si="386"/>
        <v>1119.4000000000001</v>
      </c>
      <c r="O380" s="16">
        <f t="shared" si="387"/>
        <v>1119.4000000000001</v>
      </c>
      <c r="P380" s="16">
        <f t="shared" si="388"/>
        <v>1119.4000000000001</v>
      </c>
      <c r="Q380" s="16">
        <f t="shared" si="389"/>
        <v>1119.4000000000001</v>
      </c>
      <c r="R380" s="16">
        <f t="shared" si="390"/>
        <v>1119.4000000000001</v>
      </c>
      <c r="S380" s="16">
        <f t="shared" si="391"/>
        <v>1119.4000000000001</v>
      </c>
      <c r="T380" s="16">
        <f t="shared" si="392"/>
        <v>1119.4000000000001</v>
      </c>
      <c r="U380" s="16">
        <f t="shared" si="393"/>
        <v>1119.4000000000001</v>
      </c>
      <c r="V380" s="17">
        <f t="shared" si="394"/>
        <v>1119.4000000000001</v>
      </c>
      <c r="X380" s="58" t="s">
        <v>56</v>
      </c>
      <c r="Y380" s="59">
        <f>I383/I379</f>
        <v>3.4019801277501771</v>
      </c>
      <c r="Z380" s="59">
        <f>Y380*1.21</f>
        <v>4.1163959545777145</v>
      </c>
    </row>
    <row r="381" spans="4:26" s="57" customFormat="1" ht="14.1" customHeight="1" x14ac:dyDescent="0.3">
      <c r="D381" s="45" t="s">
        <v>50</v>
      </c>
      <c r="E381" s="31" t="s">
        <v>51</v>
      </c>
      <c r="F381" s="39"/>
      <c r="G381" s="39"/>
      <c r="H381" s="40"/>
      <c r="I381" s="22">
        <v>2440.6999999999998</v>
      </c>
      <c r="J381" s="16">
        <f t="shared" si="395"/>
        <v>2440.6999999999998</v>
      </c>
      <c r="K381" s="16">
        <f t="shared" si="383"/>
        <v>2440.6999999999998</v>
      </c>
      <c r="L381" s="16">
        <f t="shared" si="384"/>
        <v>2440.6999999999998</v>
      </c>
      <c r="M381" s="16">
        <f t="shared" si="385"/>
        <v>2440.6999999999998</v>
      </c>
      <c r="N381" s="16">
        <f t="shared" si="386"/>
        <v>2440.6999999999998</v>
      </c>
      <c r="O381" s="16">
        <f t="shared" si="387"/>
        <v>2440.6999999999998</v>
      </c>
      <c r="P381" s="16">
        <f t="shared" si="388"/>
        <v>2440.6999999999998</v>
      </c>
      <c r="Q381" s="16">
        <f t="shared" si="389"/>
        <v>2440.6999999999998</v>
      </c>
      <c r="R381" s="16">
        <f t="shared" si="390"/>
        <v>2440.6999999999998</v>
      </c>
      <c r="S381" s="16">
        <f t="shared" si="391"/>
        <v>2440.6999999999998</v>
      </c>
      <c r="T381" s="16">
        <f t="shared" si="392"/>
        <v>2440.6999999999998</v>
      </c>
      <c r="U381" s="16">
        <f t="shared" si="393"/>
        <v>2440.6999999999998</v>
      </c>
      <c r="V381" s="17">
        <f t="shared" si="394"/>
        <v>2440.6999999999998</v>
      </c>
      <c r="X381" s="58" t="s">
        <v>57</v>
      </c>
      <c r="Y381" s="59">
        <f t="shared" ref="Y381:Y383" si="396">I384/I380</f>
        <v>1.776857244952653</v>
      </c>
      <c r="Z381" s="59">
        <f>Y381*1.1</f>
        <v>1.9545429694479184</v>
      </c>
    </row>
    <row r="382" spans="4:26" s="57" customFormat="1" ht="14.1" customHeight="1" x14ac:dyDescent="0.3">
      <c r="D382" s="45" t="s">
        <v>52</v>
      </c>
      <c r="E382" s="31" t="s">
        <v>51</v>
      </c>
      <c r="F382" s="39"/>
      <c r="G382" s="39"/>
      <c r="H382" s="40"/>
      <c r="I382" s="22">
        <f>I381</f>
        <v>2440.6999999999998</v>
      </c>
      <c r="J382" s="16">
        <f t="shared" si="395"/>
        <v>2440.6999999999998</v>
      </c>
      <c r="K382" s="16">
        <f t="shared" si="383"/>
        <v>2440.6999999999998</v>
      </c>
      <c r="L382" s="16">
        <f t="shared" si="384"/>
        <v>2440.6999999999998</v>
      </c>
      <c r="M382" s="16">
        <f t="shared" si="385"/>
        <v>2440.6999999999998</v>
      </c>
      <c r="N382" s="16">
        <f t="shared" si="386"/>
        <v>2440.6999999999998</v>
      </c>
      <c r="O382" s="16">
        <f t="shared" si="387"/>
        <v>2440.6999999999998</v>
      </c>
      <c r="P382" s="16">
        <f t="shared" si="388"/>
        <v>2440.6999999999998</v>
      </c>
      <c r="Q382" s="16">
        <f t="shared" si="389"/>
        <v>2440.6999999999998</v>
      </c>
      <c r="R382" s="16">
        <f t="shared" si="390"/>
        <v>2440.6999999999998</v>
      </c>
      <c r="S382" s="16">
        <f t="shared" si="391"/>
        <v>2440.6999999999998</v>
      </c>
      <c r="T382" s="16">
        <f t="shared" si="392"/>
        <v>2440.6999999999998</v>
      </c>
      <c r="U382" s="16">
        <f t="shared" si="393"/>
        <v>2440.6999999999998</v>
      </c>
      <c r="V382" s="17">
        <f t="shared" si="394"/>
        <v>2440.6999999999998</v>
      </c>
      <c r="X382" s="58" t="s">
        <v>102</v>
      </c>
      <c r="Y382" s="59">
        <f t="shared" si="396"/>
        <v>4.7455238251321342E-2</v>
      </c>
      <c r="Z382" s="59">
        <f>Y382*1.1</f>
        <v>5.220076207645348E-2</v>
      </c>
    </row>
    <row r="383" spans="4:26" s="57" customFormat="1" ht="14.1" customHeight="1" x14ac:dyDescent="0.3">
      <c r="D383" s="45" t="s">
        <v>48</v>
      </c>
      <c r="E383" s="31" t="s">
        <v>25</v>
      </c>
      <c r="F383" s="39"/>
      <c r="G383" s="39"/>
      <c r="H383" s="40"/>
      <c r="I383" s="22">
        <v>958.678</v>
      </c>
      <c r="J383" s="16">
        <f t="shared" si="395"/>
        <v>958.678</v>
      </c>
      <c r="K383" s="16">
        <f t="shared" si="383"/>
        <v>958.678</v>
      </c>
      <c r="L383" s="16">
        <f t="shared" si="384"/>
        <v>958.678</v>
      </c>
      <c r="M383" s="16">
        <f t="shared" si="385"/>
        <v>958.678</v>
      </c>
      <c r="N383" s="16">
        <f t="shared" si="386"/>
        <v>958.678</v>
      </c>
      <c r="O383" s="16">
        <f t="shared" si="387"/>
        <v>958.678</v>
      </c>
      <c r="P383" s="16">
        <f t="shared" si="388"/>
        <v>958.678</v>
      </c>
      <c r="Q383" s="16">
        <f t="shared" si="389"/>
        <v>958.678</v>
      </c>
      <c r="R383" s="16">
        <f t="shared" si="390"/>
        <v>958.678</v>
      </c>
      <c r="S383" s="16">
        <f t="shared" si="391"/>
        <v>958.678</v>
      </c>
      <c r="T383" s="16">
        <f t="shared" si="392"/>
        <v>958.678</v>
      </c>
      <c r="U383" s="16">
        <f t="shared" si="393"/>
        <v>958.678</v>
      </c>
      <c r="V383" s="17">
        <f t="shared" si="394"/>
        <v>958.678</v>
      </c>
      <c r="X383" s="58" t="s">
        <v>103</v>
      </c>
      <c r="Y383" s="59">
        <f t="shared" si="396"/>
        <v>4.4999385422214939E-2</v>
      </c>
      <c r="Z383" s="59">
        <f>Y383*1.1</f>
        <v>4.9499323964436438E-2</v>
      </c>
    </row>
    <row r="384" spans="4:26" s="57" customFormat="1" ht="14.1" customHeight="1" x14ac:dyDescent="0.3">
      <c r="D384" s="45" t="s">
        <v>49</v>
      </c>
      <c r="E384" s="31" t="s">
        <v>25</v>
      </c>
      <c r="F384" s="39"/>
      <c r="G384" s="39"/>
      <c r="H384" s="40"/>
      <c r="I384" s="22">
        <v>1989.0139999999999</v>
      </c>
      <c r="J384" s="16">
        <f t="shared" si="395"/>
        <v>1989.0139999999999</v>
      </c>
      <c r="K384" s="16">
        <f t="shared" si="383"/>
        <v>1989.0139999999999</v>
      </c>
      <c r="L384" s="16">
        <f t="shared" si="384"/>
        <v>1989.0139999999999</v>
      </c>
      <c r="M384" s="16">
        <f t="shared" si="385"/>
        <v>1989.0139999999999</v>
      </c>
      <c r="N384" s="16">
        <f t="shared" si="386"/>
        <v>1989.0139999999999</v>
      </c>
      <c r="O384" s="16">
        <f t="shared" si="387"/>
        <v>1989.0139999999999</v>
      </c>
      <c r="P384" s="16">
        <f t="shared" si="388"/>
        <v>1989.0139999999999</v>
      </c>
      <c r="Q384" s="16">
        <f t="shared" si="389"/>
        <v>1989.0139999999999</v>
      </c>
      <c r="R384" s="16">
        <f t="shared" si="390"/>
        <v>1989.0139999999999</v>
      </c>
      <c r="S384" s="16">
        <f t="shared" si="391"/>
        <v>1989.0139999999999</v>
      </c>
      <c r="T384" s="16">
        <f t="shared" si="392"/>
        <v>1989.0139999999999</v>
      </c>
      <c r="U384" s="16">
        <f t="shared" si="393"/>
        <v>1989.0139999999999</v>
      </c>
      <c r="V384" s="17">
        <f t="shared" si="394"/>
        <v>1989.0139999999999</v>
      </c>
      <c r="X384" s="60"/>
      <c r="Y384" s="60"/>
      <c r="Z384" s="60"/>
    </row>
    <row r="385" spans="4:26" s="57" customFormat="1" ht="14.1" customHeight="1" x14ac:dyDescent="0.3">
      <c r="D385" s="45" t="s">
        <v>50</v>
      </c>
      <c r="E385" s="31" t="s">
        <v>25</v>
      </c>
      <c r="F385" s="39"/>
      <c r="G385" s="39"/>
      <c r="H385" s="40"/>
      <c r="I385" s="22">
        <v>115.824</v>
      </c>
      <c r="J385" s="16">
        <f t="shared" si="395"/>
        <v>115.824</v>
      </c>
      <c r="K385" s="16">
        <f t="shared" si="383"/>
        <v>115.824</v>
      </c>
      <c r="L385" s="16">
        <f t="shared" si="384"/>
        <v>115.824</v>
      </c>
      <c r="M385" s="16">
        <f t="shared" si="385"/>
        <v>115.824</v>
      </c>
      <c r="N385" s="16">
        <f t="shared" si="386"/>
        <v>115.824</v>
      </c>
      <c r="O385" s="16">
        <f t="shared" si="387"/>
        <v>115.824</v>
      </c>
      <c r="P385" s="16">
        <f t="shared" si="388"/>
        <v>115.824</v>
      </c>
      <c r="Q385" s="16">
        <f t="shared" si="389"/>
        <v>115.824</v>
      </c>
      <c r="R385" s="16">
        <f t="shared" si="390"/>
        <v>115.824</v>
      </c>
      <c r="S385" s="16">
        <f t="shared" si="391"/>
        <v>115.824</v>
      </c>
      <c r="T385" s="16">
        <f t="shared" si="392"/>
        <v>115.824</v>
      </c>
      <c r="U385" s="16">
        <f t="shared" si="393"/>
        <v>115.824</v>
      </c>
      <c r="V385" s="17">
        <f t="shared" si="394"/>
        <v>115.824</v>
      </c>
      <c r="X385" s="60"/>
      <c r="Y385" s="60"/>
      <c r="Z385" s="60"/>
    </row>
    <row r="386" spans="4:26" s="57" customFormat="1" ht="14.1" customHeight="1" x14ac:dyDescent="0.3">
      <c r="D386" s="45" t="s">
        <v>52</v>
      </c>
      <c r="E386" s="31" t="s">
        <v>25</v>
      </c>
      <c r="F386" s="39"/>
      <c r="G386" s="39"/>
      <c r="H386" s="39"/>
      <c r="I386" s="22">
        <v>109.83</v>
      </c>
      <c r="J386" s="16">
        <f t="shared" si="395"/>
        <v>109.83</v>
      </c>
      <c r="K386" s="16">
        <f t="shared" si="383"/>
        <v>109.83</v>
      </c>
      <c r="L386" s="16">
        <f t="shared" si="384"/>
        <v>109.83</v>
      </c>
      <c r="M386" s="16">
        <f t="shared" si="385"/>
        <v>109.83</v>
      </c>
      <c r="N386" s="16">
        <f t="shared" si="386"/>
        <v>109.83</v>
      </c>
      <c r="O386" s="16">
        <f t="shared" si="387"/>
        <v>109.83</v>
      </c>
      <c r="P386" s="16">
        <f t="shared" si="388"/>
        <v>109.83</v>
      </c>
      <c r="Q386" s="16">
        <f t="shared" si="389"/>
        <v>109.83</v>
      </c>
      <c r="R386" s="16">
        <f t="shared" si="390"/>
        <v>109.83</v>
      </c>
      <c r="S386" s="16">
        <f t="shared" si="391"/>
        <v>109.83</v>
      </c>
      <c r="T386" s="16">
        <f t="shared" si="392"/>
        <v>109.83</v>
      </c>
      <c r="U386" s="16">
        <f t="shared" si="393"/>
        <v>109.83</v>
      </c>
      <c r="V386" s="17">
        <f t="shared" si="394"/>
        <v>109.83</v>
      </c>
      <c r="X386" s="60"/>
      <c r="Y386" s="60"/>
      <c r="Z386" s="60"/>
    </row>
    <row r="387" spans="4:26" s="57" customFormat="1" ht="14.1" customHeight="1" x14ac:dyDescent="0.3">
      <c r="D387" s="44" t="s">
        <v>26</v>
      </c>
      <c r="E387" s="32" t="s">
        <v>25</v>
      </c>
      <c r="F387" s="43"/>
      <c r="G387" s="43"/>
      <c r="H387" s="43"/>
      <c r="I387" s="33"/>
      <c r="J387" s="33">
        <f t="shared" ref="J387:V387" si="397">SUM(J383:J386)</f>
        <v>3173.346</v>
      </c>
      <c r="K387" s="33">
        <f t="shared" si="397"/>
        <v>3173.346</v>
      </c>
      <c r="L387" s="33">
        <f t="shared" si="397"/>
        <v>3173.346</v>
      </c>
      <c r="M387" s="33">
        <f t="shared" si="397"/>
        <v>3173.346</v>
      </c>
      <c r="N387" s="33">
        <f t="shared" si="397"/>
        <v>3173.346</v>
      </c>
      <c r="O387" s="33">
        <f t="shared" si="397"/>
        <v>3173.346</v>
      </c>
      <c r="P387" s="33">
        <f t="shared" si="397"/>
        <v>3173.346</v>
      </c>
      <c r="Q387" s="33">
        <f t="shared" si="397"/>
        <v>3173.346</v>
      </c>
      <c r="R387" s="33">
        <f t="shared" si="397"/>
        <v>3173.346</v>
      </c>
      <c r="S387" s="33">
        <f t="shared" si="397"/>
        <v>3173.346</v>
      </c>
      <c r="T387" s="33">
        <f t="shared" si="397"/>
        <v>3173.346</v>
      </c>
      <c r="U387" s="33">
        <f t="shared" si="397"/>
        <v>3173.346</v>
      </c>
      <c r="V387" s="19">
        <f t="shared" si="397"/>
        <v>3173.346</v>
      </c>
      <c r="X387" s="60"/>
      <c r="Y387" s="60"/>
      <c r="Z387" s="60"/>
    </row>
    <row r="388" spans="4:26" ht="26.1" customHeight="1" x14ac:dyDescent="0.3">
      <c r="D388" s="127" t="s">
        <v>53</v>
      </c>
      <c r="E388" s="128"/>
      <c r="F388" s="128"/>
      <c r="G388" s="128"/>
      <c r="H388" s="128"/>
      <c r="I388" s="128"/>
      <c r="J388" s="128"/>
      <c r="K388" s="128"/>
      <c r="L388" s="128"/>
      <c r="M388" s="128"/>
      <c r="N388" s="128"/>
      <c r="O388" s="128"/>
      <c r="P388" s="128"/>
      <c r="Q388" s="128"/>
      <c r="R388" s="128"/>
      <c r="S388" s="128"/>
      <c r="T388" s="128"/>
      <c r="U388" s="128"/>
      <c r="V388" s="129"/>
    </row>
    <row r="389" spans="4:26" s="57" customFormat="1" ht="14.1" customHeight="1" x14ac:dyDescent="0.3">
      <c r="D389" s="31" t="s">
        <v>43</v>
      </c>
      <c r="E389" s="31" t="s">
        <v>44</v>
      </c>
      <c r="F389" s="38"/>
      <c r="G389" s="38"/>
      <c r="H389" s="37"/>
      <c r="I389" s="82"/>
      <c r="J389" s="83"/>
      <c r="K389" s="83"/>
      <c r="L389" s="83"/>
      <c r="M389" s="83"/>
      <c r="N389" s="83"/>
      <c r="O389" s="83"/>
      <c r="P389" s="83"/>
      <c r="Q389" s="83"/>
      <c r="R389" s="83"/>
      <c r="S389" s="83"/>
      <c r="T389" s="83"/>
      <c r="U389" s="83"/>
      <c r="V389" s="84"/>
      <c r="X389" s="60"/>
      <c r="Y389" s="60"/>
      <c r="Z389" s="60"/>
    </row>
    <row r="390" spans="4:26" s="57" customFormat="1" ht="14.1" customHeight="1" x14ac:dyDescent="0.3">
      <c r="D390" s="45" t="s">
        <v>48</v>
      </c>
      <c r="E390" s="31" t="s">
        <v>21</v>
      </c>
      <c r="F390" s="39"/>
      <c r="G390" s="39"/>
      <c r="H390" s="40"/>
      <c r="I390" s="79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21"/>
      <c r="X390" s="60"/>
      <c r="Y390" s="60"/>
      <c r="Z390" s="60"/>
    </row>
    <row r="391" spans="4:26" s="57" customFormat="1" ht="14.1" customHeight="1" x14ac:dyDescent="0.3">
      <c r="D391" s="45" t="s">
        <v>49</v>
      </c>
      <c r="E391" s="31" t="s">
        <v>21</v>
      </c>
      <c r="F391" s="39"/>
      <c r="G391" s="39"/>
      <c r="H391" s="40"/>
      <c r="I391" s="80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21"/>
      <c r="X391" s="60"/>
      <c r="Y391" s="60"/>
      <c r="Z391" s="60"/>
    </row>
    <row r="392" spans="4:26" s="57" customFormat="1" ht="14.1" customHeight="1" x14ac:dyDescent="0.3">
      <c r="D392" s="45" t="s">
        <v>50</v>
      </c>
      <c r="E392" s="31" t="s">
        <v>51</v>
      </c>
      <c r="F392" s="39"/>
      <c r="G392" s="39"/>
      <c r="H392" s="40"/>
      <c r="I392" s="80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21"/>
      <c r="X392" s="60"/>
      <c r="Y392" s="60"/>
      <c r="Z392" s="60"/>
    </row>
    <row r="393" spans="4:26" s="57" customFormat="1" ht="14.1" customHeight="1" x14ac:dyDescent="0.3">
      <c r="D393" s="45" t="s">
        <v>52</v>
      </c>
      <c r="E393" s="31" t="s">
        <v>51</v>
      </c>
      <c r="F393" s="39"/>
      <c r="G393" s="39"/>
      <c r="H393" s="40"/>
      <c r="I393" s="80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21"/>
      <c r="X393" s="60"/>
      <c r="Y393" s="60"/>
      <c r="Z393" s="60"/>
    </row>
    <row r="394" spans="4:26" s="57" customFormat="1" ht="14.1" customHeight="1" x14ac:dyDescent="0.3">
      <c r="D394" s="45" t="s">
        <v>48</v>
      </c>
      <c r="E394" s="31" t="s">
        <v>25</v>
      </c>
      <c r="F394" s="39"/>
      <c r="G394" s="39"/>
      <c r="H394" s="40"/>
      <c r="I394" s="80"/>
      <c r="J394" s="16">
        <f>J390*$Y380</f>
        <v>0</v>
      </c>
      <c r="K394" s="16">
        <f t="shared" ref="K394:U394" si="398">K390*$Y380</f>
        <v>0</v>
      </c>
      <c r="L394" s="16">
        <f t="shared" si="398"/>
        <v>0</v>
      </c>
      <c r="M394" s="16">
        <f t="shared" si="398"/>
        <v>0</v>
      </c>
      <c r="N394" s="16">
        <f t="shared" si="398"/>
        <v>0</v>
      </c>
      <c r="O394" s="16">
        <f t="shared" si="398"/>
        <v>0</v>
      </c>
      <c r="P394" s="16">
        <f t="shared" si="398"/>
        <v>0</v>
      </c>
      <c r="Q394" s="16">
        <f t="shared" si="398"/>
        <v>0</v>
      </c>
      <c r="R394" s="16">
        <f t="shared" si="398"/>
        <v>0</v>
      </c>
      <c r="S394" s="16">
        <f t="shared" si="398"/>
        <v>0</v>
      </c>
      <c r="T394" s="16">
        <f t="shared" si="398"/>
        <v>0</v>
      </c>
      <c r="U394" s="16">
        <f t="shared" si="398"/>
        <v>0</v>
      </c>
      <c r="V394" s="17">
        <f t="shared" ref="V394" si="399">V390*$Y380</f>
        <v>0</v>
      </c>
      <c r="X394" s="60"/>
      <c r="Y394" s="60"/>
      <c r="Z394" s="60"/>
    </row>
    <row r="395" spans="4:26" s="57" customFormat="1" ht="14.1" customHeight="1" x14ac:dyDescent="0.3">
      <c r="D395" s="45" t="s">
        <v>49</v>
      </c>
      <c r="E395" s="31" t="s">
        <v>25</v>
      </c>
      <c r="F395" s="39"/>
      <c r="G395" s="39"/>
      <c r="H395" s="40"/>
      <c r="I395" s="80"/>
      <c r="J395" s="16">
        <f t="shared" ref="J395:U397" si="400">J391*$Y381</f>
        <v>0</v>
      </c>
      <c r="K395" s="16">
        <f t="shared" si="400"/>
        <v>0</v>
      </c>
      <c r="L395" s="16">
        <f t="shared" si="400"/>
        <v>0</v>
      </c>
      <c r="M395" s="16">
        <f t="shared" si="400"/>
        <v>0</v>
      </c>
      <c r="N395" s="16">
        <f t="shared" si="400"/>
        <v>0</v>
      </c>
      <c r="O395" s="16">
        <f t="shared" si="400"/>
        <v>0</v>
      </c>
      <c r="P395" s="16">
        <f t="shared" si="400"/>
        <v>0</v>
      </c>
      <c r="Q395" s="16">
        <f t="shared" si="400"/>
        <v>0</v>
      </c>
      <c r="R395" s="16">
        <f t="shared" si="400"/>
        <v>0</v>
      </c>
      <c r="S395" s="16">
        <f t="shared" si="400"/>
        <v>0</v>
      </c>
      <c r="T395" s="16">
        <f t="shared" si="400"/>
        <v>0</v>
      </c>
      <c r="U395" s="16">
        <f t="shared" si="400"/>
        <v>0</v>
      </c>
      <c r="V395" s="17">
        <f t="shared" ref="V395" si="401">V391*$Y381</f>
        <v>0</v>
      </c>
      <c r="X395" s="60"/>
      <c r="Y395" s="60"/>
      <c r="Z395" s="60"/>
    </row>
    <row r="396" spans="4:26" s="57" customFormat="1" ht="14.1" customHeight="1" x14ac:dyDescent="0.3">
      <c r="D396" s="45" t="s">
        <v>50</v>
      </c>
      <c r="E396" s="31" t="s">
        <v>25</v>
      </c>
      <c r="F396" s="39"/>
      <c r="G396" s="39"/>
      <c r="H396" s="40"/>
      <c r="I396" s="80"/>
      <c r="J396" s="16">
        <f t="shared" si="400"/>
        <v>0</v>
      </c>
      <c r="K396" s="16">
        <f t="shared" si="400"/>
        <v>0</v>
      </c>
      <c r="L396" s="16">
        <f t="shared" si="400"/>
        <v>0</v>
      </c>
      <c r="M396" s="16">
        <f t="shared" si="400"/>
        <v>0</v>
      </c>
      <c r="N396" s="16">
        <f t="shared" si="400"/>
        <v>0</v>
      </c>
      <c r="O396" s="16">
        <f t="shared" si="400"/>
        <v>0</v>
      </c>
      <c r="P396" s="16">
        <f t="shared" si="400"/>
        <v>0</v>
      </c>
      <c r="Q396" s="16">
        <f t="shared" si="400"/>
        <v>0</v>
      </c>
      <c r="R396" s="16">
        <f t="shared" si="400"/>
        <v>0</v>
      </c>
      <c r="S396" s="16">
        <f t="shared" si="400"/>
        <v>0</v>
      </c>
      <c r="T396" s="16">
        <f t="shared" si="400"/>
        <v>0</v>
      </c>
      <c r="U396" s="16">
        <f t="shared" si="400"/>
        <v>0</v>
      </c>
      <c r="V396" s="17">
        <f t="shared" ref="V396" si="402">V392*$Y382</f>
        <v>0</v>
      </c>
      <c r="X396" s="60"/>
      <c r="Y396" s="60"/>
      <c r="Z396" s="60"/>
    </row>
    <row r="397" spans="4:26" s="57" customFormat="1" ht="14.1" customHeight="1" x14ac:dyDescent="0.3">
      <c r="D397" s="45" t="s">
        <v>52</v>
      </c>
      <c r="E397" s="31" t="s">
        <v>25</v>
      </c>
      <c r="F397" s="39"/>
      <c r="G397" s="39"/>
      <c r="H397" s="39"/>
      <c r="I397" s="126"/>
      <c r="J397" s="16">
        <f t="shared" si="400"/>
        <v>0</v>
      </c>
      <c r="K397" s="16">
        <f t="shared" si="400"/>
        <v>0</v>
      </c>
      <c r="L397" s="16">
        <f t="shared" si="400"/>
        <v>0</v>
      </c>
      <c r="M397" s="16">
        <f t="shared" si="400"/>
        <v>0</v>
      </c>
      <c r="N397" s="16">
        <f t="shared" si="400"/>
        <v>0</v>
      </c>
      <c r="O397" s="16">
        <f t="shared" si="400"/>
        <v>0</v>
      </c>
      <c r="P397" s="16">
        <f t="shared" si="400"/>
        <v>0</v>
      </c>
      <c r="Q397" s="16">
        <f t="shared" si="400"/>
        <v>0</v>
      </c>
      <c r="R397" s="16">
        <f t="shared" si="400"/>
        <v>0</v>
      </c>
      <c r="S397" s="16">
        <f t="shared" si="400"/>
        <v>0</v>
      </c>
      <c r="T397" s="16">
        <f t="shared" si="400"/>
        <v>0</v>
      </c>
      <c r="U397" s="16">
        <f t="shared" si="400"/>
        <v>0</v>
      </c>
      <c r="V397" s="17">
        <f t="shared" ref="V397" si="403">V393*$Y383</f>
        <v>0</v>
      </c>
      <c r="X397" s="60"/>
      <c r="Y397" s="60"/>
      <c r="Z397" s="60"/>
    </row>
    <row r="398" spans="4:26" s="57" customFormat="1" ht="14.1" customHeight="1" x14ac:dyDescent="0.3">
      <c r="D398" s="44" t="s">
        <v>26</v>
      </c>
      <c r="E398" s="32" t="s">
        <v>25</v>
      </c>
      <c r="F398" s="43"/>
      <c r="G398" s="43"/>
      <c r="H398" s="43"/>
      <c r="I398" s="44"/>
      <c r="J398" s="33">
        <f>SUM(J394:J397)</f>
        <v>0</v>
      </c>
      <c r="K398" s="33">
        <f>SUM(K394:K397)</f>
        <v>0</v>
      </c>
      <c r="L398" s="33">
        <f t="shared" ref="L398" si="404">SUM(L394:L397)</f>
        <v>0</v>
      </c>
      <c r="M398" s="33">
        <f t="shared" ref="M398" si="405">SUM(M394:M397)</f>
        <v>0</v>
      </c>
      <c r="N398" s="33">
        <f t="shared" ref="N398" si="406">SUM(N394:N397)</f>
        <v>0</v>
      </c>
      <c r="O398" s="33">
        <f t="shared" ref="O398" si="407">SUM(O394:O397)</f>
        <v>0</v>
      </c>
      <c r="P398" s="33">
        <f t="shared" ref="P398" si="408">SUM(P394:P397)</f>
        <v>0</v>
      </c>
      <c r="Q398" s="33">
        <f t="shared" ref="Q398" si="409">SUM(Q394:Q397)</f>
        <v>0</v>
      </c>
      <c r="R398" s="33">
        <f t="shared" ref="R398" si="410">SUM(R394:R397)</f>
        <v>0</v>
      </c>
      <c r="S398" s="33">
        <f t="shared" ref="S398" si="411">SUM(S394:S397)</f>
        <v>0</v>
      </c>
      <c r="T398" s="33">
        <f t="shared" ref="T398" si="412">SUM(T394:T397)</f>
        <v>0</v>
      </c>
      <c r="U398" s="33">
        <f t="shared" ref="U398" si="413">SUM(U394:U397)</f>
        <v>0</v>
      </c>
      <c r="V398" s="19">
        <f t="shared" ref="V398" si="414">SUM(V390:V397)</f>
        <v>0</v>
      </c>
      <c r="X398" s="60"/>
      <c r="Y398" s="60"/>
      <c r="Z398" s="60"/>
    </row>
    <row r="399" spans="4:26" ht="26.1" customHeight="1" x14ac:dyDescent="0.3">
      <c r="D399" s="127" t="s">
        <v>54</v>
      </c>
      <c r="E399" s="128"/>
      <c r="F399" s="128"/>
      <c r="G399" s="128"/>
      <c r="H399" s="128"/>
      <c r="I399" s="128"/>
      <c r="J399" s="128"/>
      <c r="K399" s="128"/>
      <c r="L399" s="128"/>
      <c r="M399" s="128"/>
      <c r="N399" s="128"/>
      <c r="O399" s="128"/>
      <c r="P399" s="128"/>
      <c r="Q399" s="128"/>
      <c r="R399" s="128"/>
      <c r="S399" s="128"/>
      <c r="T399" s="128"/>
      <c r="U399" s="128"/>
      <c r="V399" s="129"/>
    </row>
    <row r="400" spans="4:26" s="57" customFormat="1" ht="14.1" customHeight="1" x14ac:dyDescent="0.3">
      <c r="D400" s="31" t="s">
        <v>43</v>
      </c>
      <c r="E400" s="31" t="s">
        <v>44</v>
      </c>
      <c r="F400" s="38"/>
      <c r="G400" s="38"/>
      <c r="H400" s="37"/>
      <c r="I400" s="82"/>
      <c r="J400" s="83"/>
      <c r="K400" s="83"/>
      <c r="L400" s="83"/>
      <c r="M400" s="83"/>
      <c r="N400" s="83"/>
      <c r="O400" s="83"/>
      <c r="P400" s="83"/>
      <c r="Q400" s="83"/>
      <c r="R400" s="83"/>
      <c r="S400" s="83"/>
      <c r="T400" s="83"/>
      <c r="U400" s="83"/>
      <c r="V400" s="84"/>
      <c r="X400" s="67"/>
      <c r="Y400" s="67"/>
      <c r="Z400" s="67"/>
    </row>
    <row r="401" spans="4:26" s="57" customFormat="1" ht="14.1" customHeight="1" x14ac:dyDescent="0.3">
      <c r="D401" s="45" t="s">
        <v>48</v>
      </c>
      <c r="E401" s="31" t="s">
        <v>21</v>
      </c>
      <c r="F401" s="39"/>
      <c r="G401" s="39"/>
      <c r="H401" s="40"/>
      <c r="I401" s="79"/>
      <c r="J401" s="16">
        <f t="shared" ref="J401:V401" si="415">J379-J390</f>
        <v>281.8</v>
      </c>
      <c r="K401" s="16">
        <f t="shared" si="415"/>
        <v>281.8</v>
      </c>
      <c r="L401" s="16">
        <f t="shared" si="415"/>
        <v>281.8</v>
      </c>
      <c r="M401" s="16">
        <f t="shared" si="415"/>
        <v>281.8</v>
      </c>
      <c r="N401" s="16">
        <f t="shared" si="415"/>
        <v>281.8</v>
      </c>
      <c r="O401" s="16">
        <f t="shared" si="415"/>
        <v>281.8</v>
      </c>
      <c r="P401" s="16">
        <f t="shared" si="415"/>
        <v>281.8</v>
      </c>
      <c r="Q401" s="16">
        <f t="shared" si="415"/>
        <v>281.8</v>
      </c>
      <c r="R401" s="16">
        <f t="shared" si="415"/>
        <v>281.8</v>
      </c>
      <c r="S401" s="16">
        <f t="shared" si="415"/>
        <v>281.8</v>
      </c>
      <c r="T401" s="16">
        <f t="shared" si="415"/>
        <v>281.8</v>
      </c>
      <c r="U401" s="16">
        <f t="shared" si="415"/>
        <v>281.8</v>
      </c>
      <c r="V401" s="17">
        <f t="shared" si="415"/>
        <v>281.8</v>
      </c>
      <c r="X401" s="67"/>
      <c r="Y401" s="67"/>
      <c r="Z401" s="67"/>
    </row>
    <row r="402" spans="4:26" s="57" customFormat="1" ht="14.1" customHeight="1" x14ac:dyDescent="0.3">
      <c r="D402" s="45" t="s">
        <v>49</v>
      </c>
      <c r="E402" s="31" t="s">
        <v>21</v>
      </c>
      <c r="F402" s="39"/>
      <c r="G402" s="39"/>
      <c r="H402" s="40"/>
      <c r="I402" s="80"/>
      <c r="J402" s="16">
        <f t="shared" ref="J402:V402" si="416">J380-J391</f>
        <v>1119.4000000000001</v>
      </c>
      <c r="K402" s="16">
        <f t="shared" si="416"/>
        <v>1119.4000000000001</v>
      </c>
      <c r="L402" s="16">
        <f t="shared" si="416"/>
        <v>1119.4000000000001</v>
      </c>
      <c r="M402" s="16">
        <f t="shared" si="416"/>
        <v>1119.4000000000001</v>
      </c>
      <c r="N402" s="16">
        <f t="shared" si="416"/>
        <v>1119.4000000000001</v>
      </c>
      <c r="O402" s="16">
        <f t="shared" si="416"/>
        <v>1119.4000000000001</v>
      </c>
      <c r="P402" s="16">
        <f t="shared" si="416"/>
        <v>1119.4000000000001</v>
      </c>
      <c r="Q402" s="16">
        <f t="shared" si="416"/>
        <v>1119.4000000000001</v>
      </c>
      <c r="R402" s="16">
        <f t="shared" si="416"/>
        <v>1119.4000000000001</v>
      </c>
      <c r="S402" s="16">
        <f t="shared" si="416"/>
        <v>1119.4000000000001</v>
      </c>
      <c r="T402" s="16">
        <f t="shared" si="416"/>
        <v>1119.4000000000001</v>
      </c>
      <c r="U402" s="16">
        <f t="shared" si="416"/>
        <v>1119.4000000000001</v>
      </c>
      <c r="V402" s="17">
        <f t="shared" si="416"/>
        <v>1119.4000000000001</v>
      </c>
      <c r="X402" s="67"/>
      <c r="Y402" s="67"/>
      <c r="Z402" s="67"/>
    </row>
    <row r="403" spans="4:26" s="57" customFormat="1" ht="14.1" customHeight="1" x14ac:dyDescent="0.3">
      <c r="D403" s="45" t="s">
        <v>50</v>
      </c>
      <c r="E403" s="31" t="s">
        <v>51</v>
      </c>
      <c r="F403" s="39"/>
      <c r="G403" s="39"/>
      <c r="H403" s="40"/>
      <c r="I403" s="80"/>
      <c r="J403" s="16">
        <f t="shared" ref="J403:V403" si="417">J381-J392</f>
        <v>2440.6999999999998</v>
      </c>
      <c r="K403" s="16">
        <f t="shared" si="417"/>
        <v>2440.6999999999998</v>
      </c>
      <c r="L403" s="16">
        <f t="shared" si="417"/>
        <v>2440.6999999999998</v>
      </c>
      <c r="M403" s="16">
        <f t="shared" si="417"/>
        <v>2440.6999999999998</v>
      </c>
      <c r="N403" s="16">
        <f t="shared" si="417"/>
        <v>2440.6999999999998</v>
      </c>
      <c r="O403" s="16">
        <f t="shared" si="417"/>
        <v>2440.6999999999998</v>
      </c>
      <c r="P403" s="16">
        <f t="shared" si="417"/>
        <v>2440.6999999999998</v>
      </c>
      <c r="Q403" s="16">
        <f t="shared" si="417"/>
        <v>2440.6999999999998</v>
      </c>
      <c r="R403" s="16">
        <f t="shared" si="417"/>
        <v>2440.6999999999998</v>
      </c>
      <c r="S403" s="16">
        <f t="shared" si="417"/>
        <v>2440.6999999999998</v>
      </c>
      <c r="T403" s="16">
        <f t="shared" si="417"/>
        <v>2440.6999999999998</v>
      </c>
      <c r="U403" s="16">
        <f t="shared" si="417"/>
        <v>2440.6999999999998</v>
      </c>
      <c r="V403" s="17">
        <f t="shared" si="417"/>
        <v>2440.6999999999998</v>
      </c>
      <c r="X403" s="67"/>
      <c r="Y403" s="67"/>
      <c r="Z403" s="67"/>
    </row>
    <row r="404" spans="4:26" s="57" customFormat="1" ht="14.1" customHeight="1" x14ac:dyDescent="0.3">
      <c r="D404" s="45" t="s">
        <v>52</v>
      </c>
      <c r="E404" s="31" t="s">
        <v>51</v>
      </c>
      <c r="F404" s="39"/>
      <c r="G404" s="39"/>
      <c r="H404" s="40"/>
      <c r="I404" s="80"/>
      <c r="J404" s="16">
        <f t="shared" ref="J404:V404" si="418">J382-J393</f>
        <v>2440.6999999999998</v>
      </c>
      <c r="K404" s="16">
        <f t="shared" si="418"/>
        <v>2440.6999999999998</v>
      </c>
      <c r="L404" s="16">
        <f t="shared" si="418"/>
        <v>2440.6999999999998</v>
      </c>
      <c r="M404" s="16">
        <f t="shared" si="418"/>
        <v>2440.6999999999998</v>
      </c>
      <c r="N404" s="16">
        <f t="shared" si="418"/>
        <v>2440.6999999999998</v>
      </c>
      <c r="O404" s="16">
        <f t="shared" si="418"/>
        <v>2440.6999999999998</v>
      </c>
      <c r="P404" s="16">
        <f t="shared" si="418"/>
        <v>2440.6999999999998</v>
      </c>
      <c r="Q404" s="16">
        <f t="shared" si="418"/>
        <v>2440.6999999999998</v>
      </c>
      <c r="R404" s="16">
        <f t="shared" si="418"/>
        <v>2440.6999999999998</v>
      </c>
      <c r="S404" s="16">
        <f t="shared" si="418"/>
        <v>2440.6999999999998</v>
      </c>
      <c r="T404" s="16">
        <f t="shared" si="418"/>
        <v>2440.6999999999998</v>
      </c>
      <c r="U404" s="16">
        <f t="shared" si="418"/>
        <v>2440.6999999999998</v>
      </c>
      <c r="V404" s="17">
        <f t="shared" si="418"/>
        <v>2440.6999999999998</v>
      </c>
      <c r="X404" s="67"/>
      <c r="Y404" s="67"/>
      <c r="Z404" s="67"/>
    </row>
    <row r="405" spans="4:26" s="57" customFormat="1" ht="14.1" customHeight="1" x14ac:dyDescent="0.3">
      <c r="D405" s="45" t="s">
        <v>48</v>
      </c>
      <c r="E405" s="31" t="s">
        <v>25</v>
      </c>
      <c r="F405" s="39"/>
      <c r="G405" s="39"/>
      <c r="H405" s="40"/>
      <c r="I405" s="80"/>
      <c r="J405" s="16">
        <f t="shared" ref="J405:V405" si="419">J383-J394</f>
        <v>958.678</v>
      </c>
      <c r="K405" s="16">
        <f t="shared" si="419"/>
        <v>958.678</v>
      </c>
      <c r="L405" s="16">
        <f t="shared" si="419"/>
        <v>958.678</v>
      </c>
      <c r="M405" s="16">
        <f t="shared" si="419"/>
        <v>958.678</v>
      </c>
      <c r="N405" s="16">
        <f t="shared" si="419"/>
        <v>958.678</v>
      </c>
      <c r="O405" s="16">
        <f t="shared" si="419"/>
        <v>958.678</v>
      </c>
      <c r="P405" s="16">
        <f t="shared" si="419"/>
        <v>958.678</v>
      </c>
      <c r="Q405" s="16">
        <f t="shared" si="419"/>
        <v>958.678</v>
      </c>
      <c r="R405" s="16">
        <f t="shared" si="419"/>
        <v>958.678</v>
      </c>
      <c r="S405" s="16">
        <f t="shared" si="419"/>
        <v>958.678</v>
      </c>
      <c r="T405" s="16">
        <f t="shared" si="419"/>
        <v>958.678</v>
      </c>
      <c r="U405" s="16">
        <f t="shared" si="419"/>
        <v>958.678</v>
      </c>
      <c r="V405" s="17">
        <f t="shared" si="419"/>
        <v>958.678</v>
      </c>
      <c r="X405" s="67"/>
      <c r="Y405" s="67"/>
      <c r="Z405" s="67"/>
    </row>
    <row r="406" spans="4:26" s="57" customFormat="1" ht="14.1" customHeight="1" x14ac:dyDescent="0.3">
      <c r="D406" s="45" t="s">
        <v>49</v>
      </c>
      <c r="E406" s="31" t="s">
        <v>25</v>
      </c>
      <c r="F406" s="39"/>
      <c r="G406" s="39"/>
      <c r="H406" s="40"/>
      <c r="I406" s="80"/>
      <c r="J406" s="16">
        <f t="shared" ref="J406:V406" si="420">J384-J395</f>
        <v>1989.0139999999999</v>
      </c>
      <c r="K406" s="16">
        <f t="shared" si="420"/>
        <v>1989.0139999999999</v>
      </c>
      <c r="L406" s="16">
        <f t="shared" si="420"/>
        <v>1989.0139999999999</v>
      </c>
      <c r="M406" s="16">
        <f t="shared" si="420"/>
        <v>1989.0139999999999</v>
      </c>
      <c r="N406" s="16">
        <f t="shared" si="420"/>
        <v>1989.0139999999999</v>
      </c>
      <c r="O406" s="16">
        <f t="shared" si="420"/>
        <v>1989.0139999999999</v>
      </c>
      <c r="P406" s="16">
        <f t="shared" si="420"/>
        <v>1989.0139999999999</v>
      </c>
      <c r="Q406" s="16">
        <f t="shared" si="420"/>
        <v>1989.0139999999999</v>
      </c>
      <c r="R406" s="16">
        <f t="shared" si="420"/>
        <v>1989.0139999999999</v>
      </c>
      <c r="S406" s="16">
        <f t="shared" si="420"/>
        <v>1989.0139999999999</v>
      </c>
      <c r="T406" s="16">
        <f t="shared" si="420"/>
        <v>1989.0139999999999</v>
      </c>
      <c r="U406" s="16">
        <f t="shared" si="420"/>
        <v>1989.0139999999999</v>
      </c>
      <c r="V406" s="17">
        <f t="shared" si="420"/>
        <v>1989.0139999999999</v>
      </c>
      <c r="X406" s="60"/>
      <c r="Y406" s="60"/>
      <c r="Z406" s="60"/>
    </row>
    <row r="407" spans="4:26" s="57" customFormat="1" ht="14.1" customHeight="1" x14ac:dyDescent="0.3">
      <c r="D407" s="45" t="s">
        <v>50</v>
      </c>
      <c r="E407" s="31" t="s">
        <v>25</v>
      </c>
      <c r="F407" s="39"/>
      <c r="G407" s="39"/>
      <c r="H407" s="40"/>
      <c r="I407" s="80"/>
      <c r="J407" s="16">
        <f t="shared" ref="J407:V407" si="421">J385-J396</f>
        <v>115.824</v>
      </c>
      <c r="K407" s="16">
        <f t="shared" si="421"/>
        <v>115.824</v>
      </c>
      <c r="L407" s="16">
        <f t="shared" si="421"/>
        <v>115.824</v>
      </c>
      <c r="M407" s="16">
        <f t="shared" si="421"/>
        <v>115.824</v>
      </c>
      <c r="N407" s="16">
        <f t="shared" si="421"/>
        <v>115.824</v>
      </c>
      <c r="O407" s="16">
        <f t="shared" si="421"/>
        <v>115.824</v>
      </c>
      <c r="P407" s="16">
        <f t="shared" si="421"/>
        <v>115.824</v>
      </c>
      <c r="Q407" s="16">
        <f t="shared" si="421"/>
        <v>115.824</v>
      </c>
      <c r="R407" s="16">
        <f t="shared" si="421"/>
        <v>115.824</v>
      </c>
      <c r="S407" s="16">
        <f t="shared" si="421"/>
        <v>115.824</v>
      </c>
      <c r="T407" s="16">
        <f t="shared" si="421"/>
        <v>115.824</v>
      </c>
      <c r="U407" s="16">
        <f t="shared" si="421"/>
        <v>115.824</v>
      </c>
      <c r="V407" s="17">
        <f t="shared" si="421"/>
        <v>115.824</v>
      </c>
      <c r="X407" s="60"/>
      <c r="Y407" s="60"/>
      <c r="Z407" s="60"/>
    </row>
    <row r="408" spans="4:26" s="57" customFormat="1" ht="14.1" customHeight="1" x14ac:dyDescent="0.3">
      <c r="D408" s="45" t="s">
        <v>52</v>
      </c>
      <c r="E408" s="31" t="s">
        <v>25</v>
      </c>
      <c r="F408" s="39"/>
      <c r="G408" s="39"/>
      <c r="H408" s="39"/>
      <c r="I408" s="126"/>
      <c r="J408" s="16">
        <f t="shared" ref="J408:V408" si="422">J386-J397</f>
        <v>109.83</v>
      </c>
      <c r="K408" s="16">
        <f t="shared" si="422"/>
        <v>109.83</v>
      </c>
      <c r="L408" s="16">
        <f t="shared" si="422"/>
        <v>109.83</v>
      </c>
      <c r="M408" s="16">
        <f t="shared" si="422"/>
        <v>109.83</v>
      </c>
      <c r="N408" s="16">
        <f t="shared" si="422"/>
        <v>109.83</v>
      </c>
      <c r="O408" s="16">
        <f t="shared" si="422"/>
        <v>109.83</v>
      </c>
      <c r="P408" s="16">
        <f t="shared" si="422"/>
        <v>109.83</v>
      </c>
      <c r="Q408" s="16">
        <f t="shared" si="422"/>
        <v>109.83</v>
      </c>
      <c r="R408" s="16">
        <f t="shared" si="422"/>
        <v>109.83</v>
      </c>
      <c r="S408" s="16">
        <f t="shared" si="422"/>
        <v>109.83</v>
      </c>
      <c r="T408" s="16">
        <f t="shared" si="422"/>
        <v>109.83</v>
      </c>
      <c r="U408" s="16">
        <f t="shared" si="422"/>
        <v>109.83</v>
      </c>
      <c r="V408" s="17">
        <f t="shared" si="422"/>
        <v>109.83</v>
      </c>
      <c r="X408" s="60"/>
      <c r="Y408" s="60"/>
      <c r="Z408" s="60"/>
    </row>
    <row r="409" spans="4:26" s="57" customFormat="1" ht="14.1" customHeight="1" x14ac:dyDescent="0.3">
      <c r="D409" s="44" t="s">
        <v>26</v>
      </c>
      <c r="E409" s="32" t="s">
        <v>25</v>
      </c>
      <c r="F409" s="43"/>
      <c r="G409" s="43"/>
      <c r="H409" s="43"/>
      <c r="I409" s="44"/>
      <c r="J409" s="33">
        <f t="shared" ref="J409:V409" si="423">SUM(J405:J408)</f>
        <v>3173.346</v>
      </c>
      <c r="K409" s="33">
        <f t="shared" si="423"/>
        <v>3173.346</v>
      </c>
      <c r="L409" s="33">
        <f t="shared" si="423"/>
        <v>3173.346</v>
      </c>
      <c r="M409" s="33">
        <f t="shared" si="423"/>
        <v>3173.346</v>
      </c>
      <c r="N409" s="33">
        <f t="shared" si="423"/>
        <v>3173.346</v>
      </c>
      <c r="O409" s="33">
        <f t="shared" si="423"/>
        <v>3173.346</v>
      </c>
      <c r="P409" s="33">
        <f t="shared" si="423"/>
        <v>3173.346</v>
      </c>
      <c r="Q409" s="33">
        <f t="shared" si="423"/>
        <v>3173.346</v>
      </c>
      <c r="R409" s="33">
        <f t="shared" si="423"/>
        <v>3173.346</v>
      </c>
      <c r="S409" s="33">
        <f t="shared" si="423"/>
        <v>3173.346</v>
      </c>
      <c r="T409" s="33">
        <f t="shared" si="423"/>
        <v>3173.346</v>
      </c>
      <c r="U409" s="33">
        <f t="shared" si="423"/>
        <v>3173.346</v>
      </c>
      <c r="V409" s="19">
        <f t="shared" si="423"/>
        <v>3173.346</v>
      </c>
      <c r="X409" s="60"/>
      <c r="Y409" s="60"/>
      <c r="Z409" s="60"/>
    </row>
    <row r="411" spans="4:26" ht="13.05" customHeight="1" x14ac:dyDescent="0.3">
      <c r="D411" s="92" t="s">
        <v>67</v>
      </c>
      <c r="E411" s="93"/>
      <c r="F411" s="93"/>
      <c r="G411" s="93"/>
      <c r="H411" s="93"/>
      <c r="I411" s="93"/>
      <c r="J411" s="93"/>
      <c r="K411" s="93"/>
      <c r="L411" s="93"/>
      <c r="M411" s="93"/>
      <c r="N411" s="93"/>
      <c r="O411" s="93"/>
      <c r="P411" s="93"/>
      <c r="Q411" s="93"/>
      <c r="R411" s="93"/>
      <c r="S411" s="93"/>
      <c r="T411" s="93"/>
      <c r="U411" s="93"/>
      <c r="V411" s="94"/>
    </row>
    <row r="412" spans="4:26" ht="13.05" customHeight="1" x14ac:dyDescent="0.3">
      <c r="D412" s="95"/>
      <c r="E412" s="96"/>
      <c r="F412" s="96"/>
      <c r="G412" s="96"/>
      <c r="H412" s="96"/>
      <c r="I412" s="96"/>
      <c r="J412" s="96"/>
      <c r="K412" s="96"/>
      <c r="L412" s="96"/>
      <c r="M412" s="96"/>
      <c r="N412" s="96"/>
      <c r="O412" s="96"/>
      <c r="P412" s="96"/>
      <c r="Q412" s="96"/>
      <c r="R412" s="96"/>
      <c r="S412" s="96"/>
      <c r="T412" s="96"/>
      <c r="U412" s="96"/>
      <c r="V412" s="97"/>
    </row>
    <row r="413" spans="4:26" s="61" customFormat="1" ht="14.1" customHeight="1" x14ac:dyDescent="0.3">
      <c r="D413" s="68" t="s">
        <v>39</v>
      </c>
      <c r="E413" s="62">
        <v>12</v>
      </c>
      <c r="F413" s="63"/>
      <c r="G413" s="63"/>
      <c r="H413" s="64" t="s">
        <v>40</v>
      </c>
      <c r="I413" s="64" t="s">
        <v>41</v>
      </c>
      <c r="J413" s="64">
        <f>J376</f>
        <v>2024</v>
      </c>
      <c r="K413" s="64">
        <f>K376</f>
        <v>2023</v>
      </c>
      <c r="L413" s="64">
        <f>L376</f>
        <v>2024</v>
      </c>
      <c r="M413" s="64">
        <f>M376</f>
        <v>2025</v>
      </c>
      <c r="N413" s="64">
        <f>N376</f>
        <v>2026</v>
      </c>
      <c r="O413" s="64">
        <f>O376</f>
        <v>2027</v>
      </c>
      <c r="P413" s="64">
        <f>P376</f>
        <v>2028</v>
      </c>
      <c r="Q413" s="64">
        <f>Q376</f>
        <v>2029</v>
      </c>
      <c r="R413" s="64">
        <f>R376</f>
        <v>2030</v>
      </c>
      <c r="S413" s="64">
        <f>S376</f>
        <v>2031</v>
      </c>
      <c r="T413" s="64">
        <f>T376</f>
        <v>2032</v>
      </c>
      <c r="U413" s="64">
        <f>U376</f>
        <v>2033</v>
      </c>
      <c r="V413" s="64">
        <v>2034</v>
      </c>
    </row>
    <row r="414" spans="4:26" ht="26.1" customHeight="1" x14ac:dyDescent="0.3">
      <c r="D414" s="98" t="s">
        <v>42</v>
      </c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</row>
    <row r="415" spans="4:26" s="57" customFormat="1" ht="14.1" customHeight="1" x14ac:dyDescent="0.3">
      <c r="D415" s="31" t="s">
        <v>43</v>
      </c>
      <c r="E415" s="31" t="s">
        <v>44</v>
      </c>
      <c r="F415" s="38"/>
      <c r="G415" s="38"/>
      <c r="H415" s="37"/>
      <c r="I415" s="82"/>
      <c r="J415" s="83"/>
      <c r="K415" s="83"/>
      <c r="L415" s="83"/>
      <c r="M415" s="83"/>
      <c r="N415" s="83"/>
      <c r="O415" s="83"/>
      <c r="P415" s="83"/>
      <c r="Q415" s="83"/>
      <c r="R415" s="83"/>
      <c r="S415" s="83"/>
      <c r="T415" s="83"/>
      <c r="U415" s="83"/>
      <c r="V415" s="84"/>
      <c r="X415" s="91" t="s">
        <v>45</v>
      </c>
      <c r="Y415" s="91" t="s">
        <v>46</v>
      </c>
      <c r="Z415" s="91" t="s">
        <v>47</v>
      </c>
    </row>
    <row r="416" spans="4:26" s="57" customFormat="1" ht="14.1" customHeight="1" x14ac:dyDescent="0.3">
      <c r="D416" s="45" t="s">
        <v>48</v>
      </c>
      <c r="E416" s="31" t="s">
        <v>21</v>
      </c>
      <c r="F416" s="39"/>
      <c r="G416" s="39"/>
      <c r="H416" s="40"/>
      <c r="I416" s="22">
        <v>62.6</v>
      </c>
      <c r="J416" s="16">
        <f>I416</f>
        <v>62.6</v>
      </c>
      <c r="K416" s="16">
        <f t="shared" ref="K416:K423" si="424">J416</f>
        <v>62.6</v>
      </c>
      <c r="L416" s="16">
        <f t="shared" ref="L416:L423" si="425">K416</f>
        <v>62.6</v>
      </c>
      <c r="M416" s="16">
        <f t="shared" ref="M416:M423" si="426">L416</f>
        <v>62.6</v>
      </c>
      <c r="N416" s="16">
        <f t="shared" ref="N416:N423" si="427">M416</f>
        <v>62.6</v>
      </c>
      <c r="O416" s="16">
        <f t="shared" ref="O416:O423" si="428">N416</f>
        <v>62.6</v>
      </c>
      <c r="P416" s="16">
        <f t="shared" ref="P416:P423" si="429">O416</f>
        <v>62.6</v>
      </c>
      <c r="Q416" s="16">
        <f t="shared" ref="Q416:Q423" si="430">P416</f>
        <v>62.6</v>
      </c>
      <c r="R416" s="16">
        <f t="shared" ref="R416:R423" si="431">Q416</f>
        <v>62.6</v>
      </c>
      <c r="S416" s="16">
        <f t="shared" ref="S416:S423" si="432">R416</f>
        <v>62.6</v>
      </c>
      <c r="T416" s="16">
        <f t="shared" ref="T416:T423" si="433">S416</f>
        <v>62.6</v>
      </c>
      <c r="U416" s="16">
        <f t="shared" ref="U416:U423" si="434">T416</f>
        <v>62.6</v>
      </c>
      <c r="V416" s="17">
        <f t="shared" ref="V416:V423" si="435">U416</f>
        <v>62.6</v>
      </c>
      <c r="X416" s="91"/>
      <c r="Y416" s="91"/>
      <c r="Z416" s="91"/>
    </row>
    <row r="417" spans="4:26" s="57" customFormat="1" ht="14.1" customHeight="1" x14ac:dyDescent="0.3">
      <c r="D417" s="45" t="s">
        <v>49</v>
      </c>
      <c r="E417" s="31" t="s">
        <v>21</v>
      </c>
      <c r="F417" s="39"/>
      <c r="G417" s="39"/>
      <c r="H417" s="40"/>
      <c r="I417" s="22">
        <v>1566.8</v>
      </c>
      <c r="J417" s="16">
        <f t="shared" ref="J417:J423" si="436">I417</f>
        <v>1566.8</v>
      </c>
      <c r="K417" s="16">
        <f t="shared" si="424"/>
        <v>1566.8</v>
      </c>
      <c r="L417" s="16">
        <f t="shared" si="425"/>
        <v>1566.8</v>
      </c>
      <c r="M417" s="16">
        <f t="shared" si="426"/>
        <v>1566.8</v>
      </c>
      <c r="N417" s="16">
        <f t="shared" si="427"/>
        <v>1566.8</v>
      </c>
      <c r="O417" s="16">
        <f t="shared" si="428"/>
        <v>1566.8</v>
      </c>
      <c r="P417" s="16">
        <f t="shared" si="429"/>
        <v>1566.8</v>
      </c>
      <c r="Q417" s="16">
        <f t="shared" si="430"/>
        <v>1566.8</v>
      </c>
      <c r="R417" s="16">
        <f t="shared" si="431"/>
        <v>1566.8</v>
      </c>
      <c r="S417" s="16">
        <f t="shared" si="432"/>
        <v>1566.8</v>
      </c>
      <c r="T417" s="16">
        <f t="shared" si="433"/>
        <v>1566.8</v>
      </c>
      <c r="U417" s="16">
        <f t="shared" si="434"/>
        <v>1566.8</v>
      </c>
      <c r="V417" s="17">
        <f t="shared" si="435"/>
        <v>1566.8</v>
      </c>
      <c r="X417" s="58" t="s">
        <v>56</v>
      </c>
      <c r="Y417" s="59">
        <f>I420/I416</f>
        <v>4.2294089456869015</v>
      </c>
      <c r="Z417" s="59">
        <f>Y417*1.21</f>
        <v>5.1175848242811508</v>
      </c>
    </row>
    <row r="418" spans="4:26" s="57" customFormat="1" ht="14.1" customHeight="1" x14ac:dyDescent="0.3">
      <c r="D418" s="45" t="s">
        <v>50</v>
      </c>
      <c r="E418" s="31" t="s">
        <v>51</v>
      </c>
      <c r="F418" s="39"/>
      <c r="G418" s="39"/>
      <c r="H418" s="40"/>
      <c r="I418" s="22">
        <v>4891.2</v>
      </c>
      <c r="J418" s="16">
        <f t="shared" si="436"/>
        <v>4891.2</v>
      </c>
      <c r="K418" s="16">
        <f t="shared" si="424"/>
        <v>4891.2</v>
      </c>
      <c r="L418" s="16">
        <f t="shared" si="425"/>
        <v>4891.2</v>
      </c>
      <c r="M418" s="16">
        <f t="shared" si="426"/>
        <v>4891.2</v>
      </c>
      <c r="N418" s="16">
        <f t="shared" si="427"/>
        <v>4891.2</v>
      </c>
      <c r="O418" s="16">
        <f t="shared" si="428"/>
        <v>4891.2</v>
      </c>
      <c r="P418" s="16">
        <f t="shared" si="429"/>
        <v>4891.2</v>
      </c>
      <c r="Q418" s="16">
        <f t="shared" si="430"/>
        <v>4891.2</v>
      </c>
      <c r="R418" s="16">
        <f t="shared" si="431"/>
        <v>4891.2</v>
      </c>
      <c r="S418" s="16">
        <f t="shared" si="432"/>
        <v>4891.2</v>
      </c>
      <c r="T418" s="16">
        <f t="shared" si="433"/>
        <v>4891.2</v>
      </c>
      <c r="U418" s="16">
        <f t="shared" si="434"/>
        <v>4891.2</v>
      </c>
      <c r="V418" s="17">
        <f t="shared" si="435"/>
        <v>4891.2</v>
      </c>
      <c r="X418" s="58" t="s">
        <v>57</v>
      </c>
      <c r="Y418" s="59">
        <f t="shared" ref="Y418:Y420" si="437">I421/I417</f>
        <v>1.4203784784273679</v>
      </c>
      <c r="Z418" s="59">
        <f>Y418*1.1</f>
        <v>1.5624163262701047</v>
      </c>
    </row>
    <row r="419" spans="4:26" s="57" customFormat="1" ht="14.1" customHeight="1" x14ac:dyDescent="0.3">
      <c r="D419" s="45" t="s">
        <v>52</v>
      </c>
      <c r="E419" s="31" t="s">
        <v>51</v>
      </c>
      <c r="F419" s="39"/>
      <c r="G419" s="39"/>
      <c r="H419" s="40"/>
      <c r="I419" s="22">
        <f>I418</f>
        <v>4891.2</v>
      </c>
      <c r="J419" s="16">
        <f t="shared" si="436"/>
        <v>4891.2</v>
      </c>
      <c r="K419" s="16">
        <f t="shared" si="424"/>
        <v>4891.2</v>
      </c>
      <c r="L419" s="16">
        <f t="shared" si="425"/>
        <v>4891.2</v>
      </c>
      <c r="M419" s="16">
        <f t="shared" si="426"/>
        <v>4891.2</v>
      </c>
      <c r="N419" s="16">
        <f t="shared" si="427"/>
        <v>4891.2</v>
      </c>
      <c r="O419" s="16">
        <f t="shared" si="428"/>
        <v>4891.2</v>
      </c>
      <c r="P419" s="16">
        <f t="shared" si="429"/>
        <v>4891.2</v>
      </c>
      <c r="Q419" s="16">
        <f t="shared" si="430"/>
        <v>4891.2</v>
      </c>
      <c r="R419" s="16">
        <f t="shared" si="431"/>
        <v>4891.2</v>
      </c>
      <c r="S419" s="16">
        <f t="shared" si="432"/>
        <v>4891.2</v>
      </c>
      <c r="T419" s="16">
        <f t="shared" si="433"/>
        <v>4891.2</v>
      </c>
      <c r="U419" s="16">
        <f t="shared" si="434"/>
        <v>4891.2</v>
      </c>
      <c r="V419" s="17">
        <f t="shared" si="435"/>
        <v>4891.2</v>
      </c>
      <c r="X419" s="58" t="s">
        <v>102</v>
      </c>
      <c r="Y419" s="59">
        <f t="shared" si="437"/>
        <v>4.6144708864900234E-2</v>
      </c>
      <c r="Z419" s="59">
        <f>Y419*1.1</f>
        <v>5.0759179751390264E-2</v>
      </c>
    </row>
    <row r="420" spans="4:26" s="57" customFormat="1" ht="14.1" customHeight="1" x14ac:dyDescent="0.3">
      <c r="D420" s="45" t="s">
        <v>48</v>
      </c>
      <c r="E420" s="31" t="s">
        <v>25</v>
      </c>
      <c r="F420" s="39"/>
      <c r="G420" s="39"/>
      <c r="H420" s="40"/>
      <c r="I420" s="22">
        <v>264.76100000000002</v>
      </c>
      <c r="J420" s="16">
        <f t="shared" si="436"/>
        <v>264.76100000000002</v>
      </c>
      <c r="K420" s="16">
        <f t="shared" si="424"/>
        <v>264.76100000000002</v>
      </c>
      <c r="L420" s="16">
        <f t="shared" si="425"/>
        <v>264.76100000000002</v>
      </c>
      <c r="M420" s="16">
        <f t="shared" si="426"/>
        <v>264.76100000000002</v>
      </c>
      <c r="N420" s="16">
        <f t="shared" si="427"/>
        <v>264.76100000000002</v>
      </c>
      <c r="O420" s="16">
        <f t="shared" si="428"/>
        <v>264.76100000000002</v>
      </c>
      <c r="P420" s="16">
        <f t="shared" si="429"/>
        <v>264.76100000000002</v>
      </c>
      <c r="Q420" s="16">
        <f t="shared" si="430"/>
        <v>264.76100000000002</v>
      </c>
      <c r="R420" s="16">
        <f t="shared" si="431"/>
        <v>264.76100000000002</v>
      </c>
      <c r="S420" s="16">
        <f t="shared" si="432"/>
        <v>264.76100000000002</v>
      </c>
      <c r="T420" s="16">
        <f t="shared" si="433"/>
        <v>264.76100000000002</v>
      </c>
      <c r="U420" s="16">
        <f t="shared" si="434"/>
        <v>264.76100000000002</v>
      </c>
      <c r="V420" s="17">
        <f t="shared" si="435"/>
        <v>264.76100000000002</v>
      </c>
      <c r="X420" s="58" t="s">
        <v>103</v>
      </c>
      <c r="Y420" s="59">
        <f t="shared" si="437"/>
        <v>4.3767173699705599E-2</v>
      </c>
      <c r="Z420" s="59">
        <f>Y420*1.1</f>
        <v>4.8143891069676162E-2</v>
      </c>
    </row>
    <row r="421" spans="4:26" s="57" customFormat="1" ht="14.1" customHeight="1" x14ac:dyDescent="0.3">
      <c r="D421" s="45" t="s">
        <v>49</v>
      </c>
      <c r="E421" s="31" t="s">
        <v>25</v>
      </c>
      <c r="F421" s="39"/>
      <c r="G421" s="39"/>
      <c r="H421" s="40"/>
      <c r="I421" s="22">
        <v>2225.4490000000001</v>
      </c>
      <c r="J421" s="16">
        <f t="shared" si="436"/>
        <v>2225.4490000000001</v>
      </c>
      <c r="K421" s="16">
        <f t="shared" si="424"/>
        <v>2225.4490000000001</v>
      </c>
      <c r="L421" s="16">
        <f t="shared" si="425"/>
        <v>2225.4490000000001</v>
      </c>
      <c r="M421" s="16">
        <f t="shared" si="426"/>
        <v>2225.4490000000001</v>
      </c>
      <c r="N421" s="16">
        <f t="shared" si="427"/>
        <v>2225.4490000000001</v>
      </c>
      <c r="O421" s="16">
        <f t="shared" si="428"/>
        <v>2225.4490000000001</v>
      </c>
      <c r="P421" s="16">
        <f t="shared" si="429"/>
        <v>2225.4490000000001</v>
      </c>
      <c r="Q421" s="16">
        <f t="shared" si="430"/>
        <v>2225.4490000000001</v>
      </c>
      <c r="R421" s="16">
        <f t="shared" si="431"/>
        <v>2225.4490000000001</v>
      </c>
      <c r="S421" s="16">
        <f t="shared" si="432"/>
        <v>2225.4490000000001</v>
      </c>
      <c r="T421" s="16">
        <f t="shared" si="433"/>
        <v>2225.4490000000001</v>
      </c>
      <c r="U421" s="16">
        <f t="shared" si="434"/>
        <v>2225.4490000000001</v>
      </c>
      <c r="V421" s="17">
        <f t="shared" si="435"/>
        <v>2225.4490000000001</v>
      </c>
      <c r="X421" s="60"/>
      <c r="Y421" s="60"/>
      <c r="Z421" s="60"/>
    </row>
    <row r="422" spans="4:26" s="57" customFormat="1" ht="14.1" customHeight="1" x14ac:dyDescent="0.3">
      <c r="D422" s="45" t="s">
        <v>50</v>
      </c>
      <c r="E422" s="31" t="s">
        <v>25</v>
      </c>
      <c r="F422" s="39"/>
      <c r="G422" s="39"/>
      <c r="H422" s="40"/>
      <c r="I422" s="22">
        <v>225.703</v>
      </c>
      <c r="J422" s="16">
        <f t="shared" si="436"/>
        <v>225.703</v>
      </c>
      <c r="K422" s="16">
        <f t="shared" si="424"/>
        <v>225.703</v>
      </c>
      <c r="L422" s="16">
        <f t="shared" si="425"/>
        <v>225.703</v>
      </c>
      <c r="M422" s="16">
        <f t="shared" si="426"/>
        <v>225.703</v>
      </c>
      <c r="N422" s="16">
        <f t="shared" si="427"/>
        <v>225.703</v>
      </c>
      <c r="O422" s="16">
        <f t="shared" si="428"/>
        <v>225.703</v>
      </c>
      <c r="P422" s="16">
        <f t="shared" si="429"/>
        <v>225.703</v>
      </c>
      <c r="Q422" s="16">
        <f t="shared" si="430"/>
        <v>225.703</v>
      </c>
      <c r="R422" s="16">
        <f t="shared" si="431"/>
        <v>225.703</v>
      </c>
      <c r="S422" s="16">
        <f t="shared" si="432"/>
        <v>225.703</v>
      </c>
      <c r="T422" s="16">
        <f t="shared" si="433"/>
        <v>225.703</v>
      </c>
      <c r="U422" s="16">
        <f t="shared" si="434"/>
        <v>225.703</v>
      </c>
      <c r="V422" s="17">
        <f t="shared" si="435"/>
        <v>225.703</v>
      </c>
      <c r="X422" s="60"/>
      <c r="Y422" s="60"/>
      <c r="Z422" s="60"/>
    </row>
    <row r="423" spans="4:26" s="57" customFormat="1" ht="14.1" customHeight="1" x14ac:dyDescent="0.3">
      <c r="D423" s="45" t="s">
        <v>52</v>
      </c>
      <c r="E423" s="31" t="s">
        <v>25</v>
      </c>
      <c r="F423" s="39"/>
      <c r="G423" s="39"/>
      <c r="H423" s="39"/>
      <c r="I423" s="22">
        <v>214.07400000000001</v>
      </c>
      <c r="J423" s="16">
        <f t="shared" si="436"/>
        <v>214.07400000000001</v>
      </c>
      <c r="K423" s="16">
        <f t="shared" si="424"/>
        <v>214.07400000000001</v>
      </c>
      <c r="L423" s="16">
        <f t="shared" si="425"/>
        <v>214.07400000000001</v>
      </c>
      <c r="M423" s="16">
        <f t="shared" si="426"/>
        <v>214.07400000000001</v>
      </c>
      <c r="N423" s="16">
        <f t="shared" si="427"/>
        <v>214.07400000000001</v>
      </c>
      <c r="O423" s="16">
        <f t="shared" si="428"/>
        <v>214.07400000000001</v>
      </c>
      <c r="P423" s="16">
        <f t="shared" si="429"/>
        <v>214.07400000000001</v>
      </c>
      <c r="Q423" s="16">
        <f t="shared" si="430"/>
        <v>214.07400000000001</v>
      </c>
      <c r="R423" s="16">
        <f t="shared" si="431"/>
        <v>214.07400000000001</v>
      </c>
      <c r="S423" s="16">
        <f t="shared" si="432"/>
        <v>214.07400000000001</v>
      </c>
      <c r="T423" s="16">
        <f t="shared" si="433"/>
        <v>214.07400000000001</v>
      </c>
      <c r="U423" s="16">
        <f t="shared" si="434"/>
        <v>214.07400000000001</v>
      </c>
      <c r="V423" s="17">
        <f t="shared" si="435"/>
        <v>214.07400000000001</v>
      </c>
      <c r="X423" s="60"/>
      <c r="Y423" s="60"/>
      <c r="Z423" s="60"/>
    </row>
    <row r="424" spans="4:26" s="57" customFormat="1" ht="14.1" customHeight="1" x14ac:dyDescent="0.3">
      <c r="D424" s="44" t="s">
        <v>26</v>
      </c>
      <c r="E424" s="32" t="s">
        <v>25</v>
      </c>
      <c r="F424" s="43"/>
      <c r="G424" s="43"/>
      <c r="H424" s="43"/>
      <c r="I424" s="33"/>
      <c r="J424" s="33">
        <f t="shared" ref="J424:V424" si="438">SUM(J420:J423)</f>
        <v>2929.9870000000001</v>
      </c>
      <c r="K424" s="33">
        <f t="shared" si="438"/>
        <v>2929.9870000000001</v>
      </c>
      <c r="L424" s="33">
        <f t="shared" si="438"/>
        <v>2929.9870000000001</v>
      </c>
      <c r="M424" s="33">
        <f t="shared" si="438"/>
        <v>2929.9870000000001</v>
      </c>
      <c r="N424" s="33">
        <f t="shared" si="438"/>
        <v>2929.9870000000001</v>
      </c>
      <c r="O424" s="33">
        <f t="shared" si="438"/>
        <v>2929.9870000000001</v>
      </c>
      <c r="P424" s="33">
        <f t="shared" si="438"/>
        <v>2929.9870000000001</v>
      </c>
      <c r="Q424" s="33">
        <f t="shared" si="438"/>
        <v>2929.9870000000001</v>
      </c>
      <c r="R424" s="33">
        <f t="shared" si="438"/>
        <v>2929.9870000000001</v>
      </c>
      <c r="S424" s="33">
        <f t="shared" si="438"/>
        <v>2929.9870000000001</v>
      </c>
      <c r="T424" s="33">
        <f t="shared" si="438"/>
        <v>2929.9870000000001</v>
      </c>
      <c r="U424" s="33">
        <f t="shared" si="438"/>
        <v>2929.9870000000001</v>
      </c>
      <c r="V424" s="19">
        <f t="shared" si="438"/>
        <v>2929.9870000000001</v>
      </c>
      <c r="X424" s="60"/>
      <c r="Y424" s="60"/>
      <c r="Z424" s="60"/>
    </row>
    <row r="425" spans="4:26" ht="26.1" customHeight="1" x14ac:dyDescent="0.3">
      <c r="D425" s="81" t="s">
        <v>53</v>
      </c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  <c r="S425" s="81"/>
      <c r="T425" s="81"/>
      <c r="U425" s="81"/>
      <c r="V425" s="81"/>
    </row>
    <row r="426" spans="4:26" s="57" customFormat="1" ht="14.1" customHeight="1" x14ac:dyDescent="0.3">
      <c r="D426" s="31" t="s">
        <v>43</v>
      </c>
      <c r="E426" s="31" t="s">
        <v>44</v>
      </c>
      <c r="F426" s="38"/>
      <c r="G426" s="38"/>
      <c r="H426" s="37"/>
      <c r="I426" s="82"/>
      <c r="J426" s="83"/>
      <c r="K426" s="83"/>
      <c r="L426" s="83"/>
      <c r="M426" s="83"/>
      <c r="N426" s="83"/>
      <c r="O426" s="83"/>
      <c r="P426" s="83"/>
      <c r="Q426" s="83"/>
      <c r="R426" s="83"/>
      <c r="S426" s="83"/>
      <c r="T426" s="83"/>
      <c r="U426" s="83"/>
      <c r="V426" s="84"/>
      <c r="X426" s="60"/>
      <c r="Y426" s="60"/>
      <c r="Z426" s="60"/>
    </row>
    <row r="427" spans="4:26" s="57" customFormat="1" ht="14.1" customHeight="1" x14ac:dyDescent="0.3">
      <c r="D427" s="45" t="s">
        <v>48</v>
      </c>
      <c r="E427" s="31" t="s">
        <v>21</v>
      </c>
      <c r="F427" s="39"/>
      <c r="G427" s="39"/>
      <c r="H427" s="40"/>
      <c r="I427" s="79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21"/>
      <c r="X427" s="60"/>
      <c r="Y427" s="60"/>
      <c r="Z427" s="60"/>
    </row>
    <row r="428" spans="4:26" s="57" customFormat="1" ht="14.1" customHeight="1" x14ac:dyDescent="0.3">
      <c r="D428" s="45" t="s">
        <v>49</v>
      </c>
      <c r="E428" s="31" t="s">
        <v>21</v>
      </c>
      <c r="F428" s="39"/>
      <c r="G428" s="39"/>
      <c r="H428" s="40"/>
      <c r="I428" s="80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21"/>
      <c r="X428" s="60"/>
      <c r="Y428" s="60"/>
      <c r="Z428" s="60"/>
    </row>
    <row r="429" spans="4:26" s="57" customFormat="1" ht="14.1" customHeight="1" x14ac:dyDescent="0.3">
      <c r="D429" s="45" t="s">
        <v>50</v>
      </c>
      <c r="E429" s="31" t="s">
        <v>51</v>
      </c>
      <c r="F429" s="39"/>
      <c r="G429" s="39"/>
      <c r="H429" s="40"/>
      <c r="I429" s="80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21"/>
      <c r="X429" s="60"/>
      <c r="Y429" s="60"/>
      <c r="Z429" s="60"/>
    </row>
    <row r="430" spans="4:26" s="57" customFormat="1" ht="14.1" customHeight="1" x14ac:dyDescent="0.3">
      <c r="D430" s="45" t="s">
        <v>52</v>
      </c>
      <c r="E430" s="31" t="s">
        <v>51</v>
      </c>
      <c r="F430" s="39"/>
      <c r="G430" s="39"/>
      <c r="H430" s="40"/>
      <c r="I430" s="80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21"/>
      <c r="X430" s="60"/>
      <c r="Y430" s="60"/>
      <c r="Z430" s="60"/>
    </row>
    <row r="431" spans="4:26" s="57" customFormat="1" ht="14.1" customHeight="1" x14ac:dyDescent="0.3">
      <c r="D431" s="45" t="s">
        <v>48</v>
      </c>
      <c r="E431" s="31" t="s">
        <v>25</v>
      </c>
      <c r="F431" s="39"/>
      <c r="G431" s="39"/>
      <c r="H431" s="40"/>
      <c r="I431" s="80"/>
      <c r="J431" s="16">
        <f>J427*$Y417</f>
        <v>0</v>
      </c>
      <c r="K431" s="16">
        <f t="shared" ref="K431:U431" si="439">K427*$Y417</f>
        <v>0</v>
      </c>
      <c r="L431" s="16">
        <f t="shared" si="439"/>
        <v>0</v>
      </c>
      <c r="M431" s="16">
        <f t="shared" si="439"/>
        <v>0</v>
      </c>
      <c r="N431" s="16">
        <f t="shared" si="439"/>
        <v>0</v>
      </c>
      <c r="O431" s="16">
        <f t="shared" si="439"/>
        <v>0</v>
      </c>
      <c r="P431" s="16">
        <f t="shared" si="439"/>
        <v>0</v>
      </c>
      <c r="Q431" s="16">
        <f t="shared" si="439"/>
        <v>0</v>
      </c>
      <c r="R431" s="16">
        <f t="shared" si="439"/>
        <v>0</v>
      </c>
      <c r="S431" s="16">
        <f t="shared" si="439"/>
        <v>0</v>
      </c>
      <c r="T431" s="16">
        <f t="shared" si="439"/>
        <v>0</v>
      </c>
      <c r="U431" s="16">
        <f t="shared" si="439"/>
        <v>0</v>
      </c>
      <c r="V431" s="17">
        <f t="shared" ref="V431" si="440">V427*$Y417</f>
        <v>0</v>
      </c>
      <c r="X431" s="60"/>
      <c r="Y431" s="60"/>
      <c r="Z431" s="60"/>
    </row>
    <row r="432" spans="4:26" s="57" customFormat="1" ht="14.1" customHeight="1" x14ac:dyDescent="0.3">
      <c r="D432" s="45" t="s">
        <v>49</v>
      </c>
      <c r="E432" s="31" t="s">
        <v>25</v>
      </c>
      <c r="F432" s="39"/>
      <c r="G432" s="39"/>
      <c r="H432" s="40"/>
      <c r="I432" s="80"/>
      <c r="J432" s="16">
        <f t="shared" ref="J432:U434" si="441">J428*$Y418</f>
        <v>0</v>
      </c>
      <c r="K432" s="16">
        <f t="shared" si="441"/>
        <v>0</v>
      </c>
      <c r="L432" s="16">
        <f t="shared" si="441"/>
        <v>0</v>
      </c>
      <c r="M432" s="16">
        <f t="shared" si="441"/>
        <v>0</v>
      </c>
      <c r="N432" s="16">
        <f t="shared" si="441"/>
        <v>0</v>
      </c>
      <c r="O432" s="16">
        <f t="shared" si="441"/>
        <v>0</v>
      </c>
      <c r="P432" s="16">
        <f t="shared" si="441"/>
        <v>0</v>
      </c>
      <c r="Q432" s="16">
        <f t="shared" si="441"/>
        <v>0</v>
      </c>
      <c r="R432" s="16">
        <f t="shared" si="441"/>
        <v>0</v>
      </c>
      <c r="S432" s="16">
        <f t="shared" si="441"/>
        <v>0</v>
      </c>
      <c r="T432" s="16">
        <f t="shared" si="441"/>
        <v>0</v>
      </c>
      <c r="U432" s="16">
        <f t="shared" si="441"/>
        <v>0</v>
      </c>
      <c r="V432" s="17">
        <f t="shared" ref="V432" si="442">V428*$Y418</f>
        <v>0</v>
      </c>
      <c r="X432" s="60"/>
      <c r="Y432" s="60"/>
      <c r="Z432" s="60"/>
    </row>
    <row r="433" spans="4:26" s="57" customFormat="1" ht="14.1" customHeight="1" x14ac:dyDescent="0.3">
      <c r="D433" s="45" t="s">
        <v>50</v>
      </c>
      <c r="E433" s="31" t="s">
        <v>25</v>
      </c>
      <c r="F433" s="39"/>
      <c r="G433" s="39"/>
      <c r="H433" s="40"/>
      <c r="I433" s="80"/>
      <c r="J433" s="16">
        <f t="shared" si="441"/>
        <v>0</v>
      </c>
      <c r="K433" s="16">
        <f t="shared" si="441"/>
        <v>0</v>
      </c>
      <c r="L433" s="16">
        <f t="shared" si="441"/>
        <v>0</v>
      </c>
      <c r="M433" s="16">
        <f t="shared" si="441"/>
        <v>0</v>
      </c>
      <c r="N433" s="16">
        <f t="shared" si="441"/>
        <v>0</v>
      </c>
      <c r="O433" s="16">
        <f t="shared" si="441"/>
        <v>0</v>
      </c>
      <c r="P433" s="16">
        <f t="shared" si="441"/>
        <v>0</v>
      </c>
      <c r="Q433" s="16">
        <f t="shared" si="441"/>
        <v>0</v>
      </c>
      <c r="R433" s="16">
        <f t="shared" si="441"/>
        <v>0</v>
      </c>
      <c r="S433" s="16">
        <f t="shared" si="441"/>
        <v>0</v>
      </c>
      <c r="T433" s="16">
        <f t="shared" si="441"/>
        <v>0</v>
      </c>
      <c r="U433" s="16">
        <f t="shared" si="441"/>
        <v>0</v>
      </c>
      <c r="V433" s="17">
        <f t="shared" ref="V433" si="443">V429*$Y419</f>
        <v>0</v>
      </c>
      <c r="X433" s="60"/>
      <c r="Y433" s="60"/>
      <c r="Z433" s="60"/>
    </row>
    <row r="434" spans="4:26" s="57" customFormat="1" ht="14.1" customHeight="1" x14ac:dyDescent="0.3">
      <c r="D434" s="45" t="s">
        <v>52</v>
      </c>
      <c r="E434" s="31" t="s">
        <v>25</v>
      </c>
      <c r="F434" s="39"/>
      <c r="G434" s="39"/>
      <c r="H434" s="39"/>
      <c r="I434" s="80"/>
      <c r="J434" s="16">
        <f t="shared" si="441"/>
        <v>0</v>
      </c>
      <c r="K434" s="16">
        <f t="shared" si="441"/>
        <v>0</v>
      </c>
      <c r="L434" s="16">
        <f t="shared" si="441"/>
        <v>0</v>
      </c>
      <c r="M434" s="16">
        <f t="shared" si="441"/>
        <v>0</v>
      </c>
      <c r="N434" s="16">
        <f t="shared" si="441"/>
        <v>0</v>
      </c>
      <c r="O434" s="16">
        <f t="shared" si="441"/>
        <v>0</v>
      </c>
      <c r="P434" s="16">
        <f t="shared" si="441"/>
        <v>0</v>
      </c>
      <c r="Q434" s="16">
        <f t="shared" si="441"/>
        <v>0</v>
      </c>
      <c r="R434" s="16">
        <f t="shared" si="441"/>
        <v>0</v>
      </c>
      <c r="S434" s="16">
        <f t="shared" si="441"/>
        <v>0</v>
      </c>
      <c r="T434" s="16">
        <f t="shared" si="441"/>
        <v>0</v>
      </c>
      <c r="U434" s="16">
        <f t="shared" si="441"/>
        <v>0</v>
      </c>
      <c r="V434" s="17">
        <f t="shared" ref="V434" si="444">V430*$Y420</f>
        <v>0</v>
      </c>
      <c r="X434" s="60"/>
      <c r="Y434" s="60"/>
      <c r="Z434" s="60"/>
    </row>
    <row r="435" spans="4:26" s="57" customFormat="1" ht="14.1" customHeight="1" x14ac:dyDescent="0.3">
      <c r="D435" s="44" t="s">
        <v>26</v>
      </c>
      <c r="E435" s="32" t="s">
        <v>25</v>
      </c>
      <c r="F435" s="43"/>
      <c r="G435" s="43"/>
      <c r="H435" s="43"/>
      <c r="I435" s="44"/>
      <c r="J435" s="33">
        <f>SUM(J431:J434)</f>
        <v>0</v>
      </c>
      <c r="K435" s="33">
        <f>SUM(K431:K434)</f>
        <v>0</v>
      </c>
      <c r="L435" s="33">
        <f t="shared" ref="L435" si="445">SUM(L431:L434)</f>
        <v>0</v>
      </c>
      <c r="M435" s="33">
        <f t="shared" ref="M435" si="446">SUM(M431:M434)</f>
        <v>0</v>
      </c>
      <c r="N435" s="33">
        <f t="shared" ref="N435" si="447">SUM(N431:N434)</f>
        <v>0</v>
      </c>
      <c r="O435" s="33">
        <f t="shared" ref="O435" si="448">SUM(O431:O434)</f>
        <v>0</v>
      </c>
      <c r="P435" s="33">
        <f t="shared" ref="P435" si="449">SUM(P431:P434)</f>
        <v>0</v>
      </c>
      <c r="Q435" s="33">
        <f t="shared" ref="Q435" si="450">SUM(Q431:Q434)</f>
        <v>0</v>
      </c>
      <c r="R435" s="33">
        <f t="shared" ref="R435" si="451">SUM(R431:R434)</f>
        <v>0</v>
      </c>
      <c r="S435" s="33">
        <f t="shared" ref="S435" si="452">SUM(S431:S434)</f>
        <v>0</v>
      </c>
      <c r="T435" s="33">
        <f t="shared" ref="T435" si="453">SUM(T431:T434)</f>
        <v>0</v>
      </c>
      <c r="U435" s="33">
        <f t="shared" ref="U435" si="454">SUM(U431:U434)</f>
        <v>0</v>
      </c>
      <c r="V435" s="19">
        <f t="shared" ref="V435" si="455">SUM(V427:V434)</f>
        <v>0</v>
      </c>
      <c r="X435" s="60"/>
      <c r="Y435" s="60"/>
      <c r="Z435" s="60"/>
    </row>
    <row r="436" spans="4:26" ht="26.1" customHeight="1" x14ac:dyDescent="0.3">
      <c r="D436" s="81" t="s">
        <v>54</v>
      </c>
      <c r="E436" s="81"/>
      <c r="F436" s="81"/>
      <c r="G436" s="81"/>
      <c r="H436" s="81"/>
      <c r="I436" s="81"/>
      <c r="J436" s="81"/>
      <c r="K436" s="81"/>
      <c r="L436" s="81"/>
      <c r="M436" s="81"/>
      <c r="N436" s="81"/>
      <c r="O436" s="81"/>
      <c r="P436" s="81"/>
      <c r="Q436" s="81"/>
      <c r="R436" s="81"/>
      <c r="S436" s="81"/>
      <c r="T436" s="81"/>
      <c r="U436" s="81"/>
      <c r="V436" s="81"/>
    </row>
    <row r="437" spans="4:26" s="57" customFormat="1" ht="14.1" customHeight="1" x14ac:dyDescent="0.3">
      <c r="D437" s="31" t="s">
        <v>43</v>
      </c>
      <c r="E437" s="31" t="s">
        <v>44</v>
      </c>
      <c r="F437" s="38"/>
      <c r="G437" s="38"/>
      <c r="H437" s="37"/>
      <c r="I437" s="82"/>
      <c r="J437" s="83"/>
      <c r="K437" s="83"/>
      <c r="L437" s="83"/>
      <c r="M437" s="83"/>
      <c r="N437" s="83"/>
      <c r="O437" s="83"/>
      <c r="P437" s="83"/>
      <c r="Q437" s="83"/>
      <c r="R437" s="83"/>
      <c r="S437" s="83"/>
      <c r="T437" s="83"/>
      <c r="U437" s="83"/>
      <c r="V437" s="84"/>
      <c r="X437" s="67"/>
      <c r="Y437" s="67"/>
      <c r="Z437" s="67"/>
    </row>
    <row r="438" spans="4:26" s="57" customFormat="1" ht="14.1" customHeight="1" x14ac:dyDescent="0.3">
      <c r="D438" s="45" t="s">
        <v>48</v>
      </c>
      <c r="E438" s="31" t="s">
        <v>21</v>
      </c>
      <c r="F438" s="39"/>
      <c r="G438" s="39"/>
      <c r="H438" s="40"/>
      <c r="I438" s="79"/>
      <c r="J438" s="16">
        <f t="shared" ref="J438:V438" si="456">J416-J427</f>
        <v>62.6</v>
      </c>
      <c r="K438" s="16">
        <f t="shared" si="456"/>
        <v>62.6</v>
      </c>
      <c r="L438" s="16">
        <f t="shared" si="456"/>
        <v>62.6</v>
      </c>
      <c r="M438" s="16">
        <f t="shared" si="456"/>
        <v>62.6</v>
      </c>
      <c r="N438" s="16">
        <f t="shared" si="456"/>
        <v>62.6</v>
      </c>
      <c r="O438" s="16">
        <f t="shared" si="456"/>
        <v>62.6</v>
      </c>
      <c r="P438" s="16">
        <f t="shared" si="456"/>
        <v>62.6</v>
      </c>
      <c r="Q438" s="16">
        <f t="shared" si="456"/>
        <v>62.6</v>
      </c>
      <c r="R438" s="16">
        <f t="shared" si="456"/>
        <v>62.6</v>
      </c>
      <c r="S438" s="16">
        <f t="shared" si="456"/>
        <v>62.6</v>
      </c>
      <c r="T438" s="16">
        <f t="shared" si="456"/>
        <v>62.6</v>
      </c>
      <c r="U438" s="16">
        <f t="shared" si="456"/>
        <v>62.6</v>
      </c>
      <c r="V438" s="17">
        <f t="shared" si="456"/>
        <v>62.6</v>
      </c>
      <c r="X438" s="67"/>
      <c r="Y438" s="67"/>
      <c r="Z438" s="67"/>
    </row>
    <row r="439" spans="4:26" s="57" customFormat="1" ht="14.1" customHeight="1" x14ac:dyDescent="0.3">
      <c r="D439" s="45" t="s">
        <v>49</v>
      </c>
      <c r="E439" s="31" t="s">
        <v>21</v>
      </c>
      <c r="F439" s="39"/>
      <c r="G439" s="39"/>
      <c r="H439" s="40"/>
      <c r="I439" s="80"/>
      <c r="J439" s="16">
        <f t="shared" ref="J439:V439" si="457">J417-J428</f>
        <v>1566.8</v>
      </c>
      <c r="K439" s="16">
        <f t="shared" si="457"/>
        <v>1566.8</v>
      </c>
      <c r="L439" s="16">
        <f t="shared" si="457"/>
        <v>1566.8</v>
      </c>
      <c r="M439" s="16">
        <f t="shared" si="457"/>
        <v>1566.8</v>
      </c>
      <c r="N439" s="16">
        <f t="shared" si="457"/>
        <v>1566.8</v>
      </c>
      <c r="O439" s="16">
        <f t="shared" si="457"/>
        <v>1566.8</v>
      </c>
      <c r="P439" s="16">
        <f t="shared" si="457"/>
        <v>1566.8</v>
      </c>
      <c r="Q439" s="16">
        <f t="shared" si="457"/>
        <v>1566.8</v>
      </c>
      <c r="R439" s="16">
        <f t="shared" si="457"/>
        <v>1566.8</v>
      </c>
      <c r="S439" s="16">
        <f t="shared" si="457"/>
        <v>1566.8</v>
      </c>
      <c r="T439" s="16">
        <f t="shared" si="457"/>
        <v>1566.8</v>
      </c>
      <c r="U439" s="16">
        <f t="shared" si="457"/>
        <v>1566.8</v>
      </c>
      <c r="V439" s="17">
        <f t="shared" si="457"/>
        <v>1566.8</v>
      </c>
      <c r="X439" s="67"/>
      <c r="Y439" s="67"/>
      <c r="Z439" s="67"/>
    </row>
    <row r="440" spans="4:26" s="57" customFormat="1" ht="14.1" customHeight="1" x14ac:dyDescent="0.3">
      <c r="D440" s="45" t="s">
        <v>50</v>
      </c>
      <c r="E440" s="31" t="s">
        <v>51</v>
      </c>
      <c r="F440" s="39"/>
      <c r="G440" s="39"/>
      <c r="H440" s="40"/>
      <c r="I440" s="80"/>
      <c r="J440" s="16">
        <f t="shared" ref="J440:V440" si="458">J418-J429</f>
        <v>4891.2</v>
      </c>
      <c r="K440" s="16">
        <f t="shared" si="458"/>
        <v>4891.2</v>
      </c>
      <c r="L440" s="16">
        <f t="shared" si="458"/>
        <v>4891.2</v>
      </c>
      <c r="M440" s="16">
        <f t="shared" si="458"/>
        <v>4891.2</v>
      </c>
      <c r="N440" s="16">
        <f t="shared" si="458"/>
        <v>4891.2</v>
      </c>
      <c r="O440" s="16">
        <f t="shared" si="458"/>
        <v>4891.2</v>
      </c>
      <c r="P440" s="16">
        <f t="shared" si="458"/>
        <v>4891.2</v>
      </c>
      <c r="Q440" s="16">
        <f t="shared" si="458"/>
        <v>4891.2</v>
      </c>
      <c r="R440" s="16">
        <f t="shared" si="458"/>
        <v>4891.2</v>
      </c>
      <c r="S440" s="16">
        <f t="shared" si="458"/>
        <v>4891.2</v>
      </c>
      <c r="T440" s="16">
        <f t="shared" si="458"/>
        <v>4891.2</v>
      </c>
      <c r="U440" s="16">
        <f t="shared" si="458"/>
        <v>4891.2</v>
      </c>
      <c r="V440" s="17">
        <f t="shared" si="458"/>
        <v>4891.2</v>
      </c>
      <c r="X440" s="67"/>
      <c r="Y440" s="67"/>
      <c r="Z440" s="67"/>
    </row>
    <row r="441" spans="4:26" s="57" customFormat="1" ht="14.1" customHeight="1" x14ac:dyDescent="0.3">
      <c r="D441" s="45" t="s">
        <v>52</v>
      </c>
      <c r="E441" s="31" t="s">
        <v>51</v>
      </c>
      <c r="F441" s="39"/>
      <c r="G441" s="39"/>
      <c r="H441" s="40"/>
      <c r="I441" s="80"/>
      <c r="J441" s="16">
        <f t="shared" ref="J441:V441" si="459">J419-J430</f>
        <v>4891.2</v>
      </c>
      <c r="K441" s="16">
        <f t="shared" si="459"/>
        <v>4891.2</v>
      </c>
      <c r="L441" s="16">
        <f t="shared" si="459"/>
        <v>4891.2</v>
      </c>
      <c r="M441" s="16">
        <f t="shared" si="459"/>
        <v>4891.2</v>
      </c>
      <c r="N441" s="16">
        <f t="shared" si="459"/>
        <v>4891.2</v>
      </c>
      <c r="O441" s="16">
        <f t="shared" si="459"/>
        <v>4891.2</v>
      </c>
      <c r="P441" s="16">
        <f t="shared" si="459"/>
        <v>4891.2</v>
      </c>
      <c r="Q441" s="16">
        <f t="shared" si="459"/>
        <v>4891.2</v>
      </c>
      <c r="R441" s="16">
        <f t="shared" si="459"/>
        <v>4891.2</v>
      </c>
      <c r="S441" s="16">
        <f t="shared" si="459"/>
        <v>4891.2</v>
      </c>
      <c r="T441" s="16">
        <f t="shared" si="459"/>
        <v>4891.2</v>
      </c>
      <c r="U441" s="16">
        <f t="shared" si="459"/>
        <v>4891.2</v>
      </c>
      <c r="V441" s="17">
        <f t="shared" si="459"/>
        <v>4891.2</v>
      </c>
      <c r="X441" s="67"/>
      <c r="Y441" s="67"/>
      <c r="Z441" s="67"/>
    </row>
    <row r="442" spans="4:26" s="57" customFormat="1" ht="14.1" customHeight="1" x14ac:dyDescent="0.3">
      <c r="D442" s="45" t="s">
        <v>48</v>
      </c>
      <c r="E442" s="31" t="s">
        <v>25</v>
      </c>
      <c r="F442" s="39"/>
      <c r="G442" s="39"/>
      <c r="H442" s="40"/>
      <c r="I442" s="80"/>
      <c r="J442" s="16">
        <f t="shared" ref="J442:V442" si="460">J420-J431</f>
        <v>264.76100000000002</v>
      </c>
      <c r="K442" s="16">
        <f t="shared" si="460"/>
        <v>264.76100000000002</v>
      </c>
      <c r="L442" s="16">
        <f t="shared" si="460"/>
        <v>264.76100000000002</v>
      </c>
      <c r="M442" s="16">
        <f t="shared" si="460"/>
        <v>264.76100000000002</v>
      </c>
      <c r="N442" s="16">
        <f t="shared" si="460"/>
        <v>264.76100000000002</v>
      </c>
      <c r="O442" s="16">
        <f t="shared" si="460"/>
        <v>264.76100000000002</v>
      </c>
      <c r="P442" s="16">
        <f t="shared" si="460"/>
        <v>264.76100000000002</v>
      </c>
      <c r="Q442" s="16">
        <f t="shared" si="460"/>
        <v>264.76100000000002</v>
      </c>
      <c r="R442" s="16">
        <f t="shared" si="460"/>
        <v>264.76100000000002</v>
      </c>
      <c r="S442" s="16">
        <f t="shared" si="460"/>
        <v>264.76100000000002</v>
      </c>
      <c r="T442" s="16">
        <f t="shared" si="460"/>
        <v>264.76100000000002</v>
      </c>
      <c r="U442" s="16">
        <f t="shared" si="460"/>
        <v>264.76100000000002</v>
      </c>
      <c r="V442" s="17">
        <f t="shared" si="460"/>
        <v>264.76100000000002</v>
      </c>
      <c r="X442" s="67"/>
      <c r="Y442" s="67"/>
      <c r="Z442" s="67"/>
    </row>
    <row r="443" spans="4:26" s="57" customFormat="1" ht="14.1" customHeight="1" x14ac:dyDescent="0.3">
      <c r="D443" s="45" t="s">
        <v>49</v>
      </c>
      <c r="E443" s="31" t="s">
        <v>25</v>
      </c>
      <c r="F443" s="39"/>
      <c r="G443" s="39"/>
      <c r="H443" s="40"/>
      <c r="I443" s="80"/>
      <c r="J443" s="16">
        <f t="shared" ref="J443:V443" si="461">J421-J432</f>
        <v>2225.4490000000001</v>
      </c>
      <c r="K443" s="16">
        <f t="shared" si="461"/>
        <v>2225.4490000000001</v>
      </c>
      <c r="L443" s="16">
        <f t="shared" si="461"/>
        <v>2225.4490000000001</v>
      </c>
      <c r="M443" s="16">
        <f t="shared" si="461"/>
        <v>2225.4490000000001</v>
      </c>
      <c r="N443" s="16">
        <f t="shared" si="461"/>
        <v>2225.4490000000001</v>
      </c>
      <c r="O443" s="16">
        <f t="shared" si="461"/>
        <v>2225.4490000000001</v>
      </c>
      <c r="P443" s="16">
        <f t="shared" si="461"/>
        <v>2225.4490000000001</v>
      </c>
      <c r="Q443" s="16">
        <f t="shared" si="461"/>
        <v>2225.4490000000001</v>
      </c>
      <c r="R443" s="16">
        <f t="shared" si="461"/>
        <v>2225.4490000000001</v>
      </c>
      <c r="S443" s="16">
        <f t="shared" si="461"/>
        <v>2225.4490000000001</v>
      </c>
      <c r="T443" s="16">
        <f t="shared" si="461"/>
        <v>2225.4490000000001</v>
      </c>
      <c r="U443" s="16">
        <f t="shared" si="461"/>
        <v>2225.4490000000001</v>
      </c>
      <c r="V443" s="17">
        <f t="shared" si="461"/>
        <v>2225.4490000000001</v>
      </c>
      <c r="X443" s="60"/>
      <c r="Y443" s="60"/>
      <c r="Z443" s="60"/>
    </row>
    <row r="444" spans="4:26" s="57" customFormat="1" ht="14.1" customHeight="1" x14ac:dyDescent="0.3">
      <c r="D444" s="45" t="s">
        <v>50</v>
      </c>
      <c r="E444" s="31" t="s">
        <v>25</v>
      </c>
      <c r="F444" s="39"/>
      <c r="G444" s="39"/>
      <c r="H444" s="40"/>
      <c r="I444" s="80"/>
      <c r="J444" s="16">
        <f t="shared" ref="J444:V444" si="462">J422-J433</f>
        <v>225.703</v>
      </c>
      <c r="K444" s="16">
        <f t="shared" si="462"/>
        <v>225.703</v>
      </c>
      <c r="L444" s="16">
        <f t="shared" si="462"/>
        <v>225.703</v>
      </c>
      <c r="M444" s="16">
        <f t="shared" si="462"/>
        <v>225.703</v>
      </c>
      <c r="N444" s="16">
        <f t="shared" si="462"/>
        <v>225.703</v>
      </c>
      <c r="O444" s="16">
        <f t="shared" si="462"/>
        <v>225.703</v>
      </c>
      <c r="P444" s="16">
        <f t="shared" si="462"/>
        <v>225.703</v>
      </c>
      <c r="Q444" s="16">
        <f t="shared" si="462"/>
        <v>225.703</v>
      </c>
      <c r="R444" s="16">
        <f t="shared" si="462"/>
        <v>225.703</v>
      </c>
      <c r="S444" s="16">
        <f t="shared" si="462"/>
        <v>225.703</v>
      </c>
      <c r="T444" s="16">
        <f t="shared" si="462"/>
        <v>225.703</v>
      </c>
      <c r="U444" s="16">
        <f t="shared" si="462"/>
        <v>225.703</v>
      </c>
      <c r="V444" s="17">
        <f t="shared" si="462"/>
        <v>225.703</v>
      </c>
      <c r="X444" s="60"/>
      <c r="Y444" s="60"/>
      <c r="Z444" s="60"/>
    </row>
    <row r="445" spans="4:26" s="57" customFormat="1" ht="14.1" customHeight="1" x14ac:dyDescent="0.3">
      <c r="D445" s="45" t="s">
        <v>52</v>
      </c>
      <c r="E445" s="31" t="s">
        <v>25</v>
      </c>
      <c r="F445" s="39"/>
      <c r="G445" s="39"/>
      <c r="H445" s="39"/>
      <c r="I445" s="80"/>
      <c r="J445" s="16">
        <f t="shared" ref="J445:V445" si="463">J423-J434</f>
        <v>214.07400000000001</v>
      </c>
      <c r="K445" s="16">
        <f t="shared" si="463"/>
        <v>214.07400000000001</v>
      </c>
      <c r="L445" s="16">
        <f t="shared" si="463"/>
        <v>214.07400000000001</v>
      </c>
      <c r="M445" s="16">
        <f t="shared" si="463"/>
        <v>214.07400000000001</v>
      </c>
      <c r="N445" s="16">
        <f t="shared" si="463"/>
        <v>214.07400000000001</v>
      </c>
      <c r="O445" s="16">
        <f t="shared" si="463"/>
        <v>214.07400000000001</v>
      </c>
      <c r="P445" s="16">
        <f t="shared" si="463"/>
        <v>214.07400000000001</v>
      </c>
      <c r="Q445" s="16">
        <f t="shared" si="463"/>
        <v>214.07400000000001</v>
      </c>
      <c r="R445" s="16">
        <f t="shared" si="463"/>
        <v>214.07400000000001</v>
      </c>
      <c r="S445" s="16">
        <f t="shared" si="463"/>
        <v>214.07400000000001</v>
      </c>
      <c r="T445" s="16">
        <f t="shared" si="463"/>
        <v>214.07400000000001</v>
      </c>
      <c r="U445" s="16">
        <f t="shared" si="463"/>
        <v>214.07400000000001</v>
      </c>
      <c r="V445" s="17">
        <f t="shared" si="463"/>
        <v>214.07400000000001</v>
      </c>
      <c r="X445" s="60"/>
      <c r="Y445" s="60"/>
      <c r="Z445" s="60"/>
    </row>
    <row r="446" spans="4:26" s="57" customFormat="1" ht="14.1" customHeight="1" x14ac:dyDescent="0.3">
      <c r="D446" s="44" t="s">
        <v>26</v>
      </c>
      <c r="E446" s="32" t="s">
        <v>25</v>
      </c>
      <c r="F446" s="43"/>
      <c r="G446" s="43"/>
      <c r="H446" s="43"/>
      <c r="I446" s="44"/>
      <c r="J446" s="33">
        <f t="shared" ref="J446:V446" si="464">SUM(J442:J445)</f>
        <v>2929.9870000000001</v>
      </c>
      <c r="K446" s="33">
        <f t="shared" si="464"/>
        <v>2929.9870000000001</v>
      </c>
      <c r="L446" s="33">
        <f t="shared" si="464"/>
        <v>2929.9870000000001</v>
      </c>
      <c r="M446" s="33">
        <f t="shared" si="464"/>
        <v>2929.9870000000001</v>
      </c>
      <c r="N446" s="33">
        <f t="shared" si="464"/>
        <v>2929.9870000000001</v>
      </c>
      <c r="O446" s="33">
        <f t="shared" si="464"/>
        <v>2929.9870000000001</v>
      </c>
      <c r="P446" s="33">
        <f t="shared" si="464"/>
        <v>2929.9870000000001</v>
      </c>
      <c r="Q446" s="33">
        <f t="shared" si="464"/>
        <v>2929.9870000000001</v>
      </c>
      <c r="R446" s="33">
        <f t="shared" si="464"/>
        <v>2929.9870000000001</v>
      </c>
      <c r="S446" s="33">
        <f t="shared" si="464"/>
        <v>2929.9870000000001</v>
      </c>
      <c r="T446" s="33">
        <f t="shared" si="464"/>
        <v>2929.9870000000001</v>
      </c>
      <c r="U446" s="33">
        <f t="shared" si="464"/>
        <v>2929.9870000000001</v>
      </c>
      <c r="V446" s="19">
        <f t="shared" si="464"/>
        <v>2929.9870000000001</v>
      </c>
      <c r="X446" s="60"/>
      <c r="Y446" s="60"/>
      <c r="Z446" s="60"/>
    </row>
    <row r="448" spans="4:26" ht="13.05" customHeight="1" x14ac:dyDescent="0.3">
      <c r="D448" s="92" t="s">
        <v>68</v>
      </c>
      <c r="E448" s="93"/>
      <c r="F448" s="93"/>
      <c r="G448" s="93"/>
      <c r="H448" s="93"/>
      <c r="I448" s="93"/>
      <c r="J448" s="93"/>
      <c r="K448" s="93"/>
      <c r="L448" s="93"/>
      <c r="M448" s="93"/>
      <c r="N448" s="93"/>
      <c r="O448" s="93"/>
      <c r="P448" s="93"/>
      <c r="Q448" s="93"/>
      <c r="R448" s="93"/>
      <c r="S448" s="93"/>
      <c r="T448" s="93"/>
      <c r="U448" s="93"/>
      <c r="V448" s="94"/>
    </row>
    <row r="449" spans="4:26" ht="13.05" customHeight="1" x14ac:dyDescent="0.3">
      <c r="D449" s="95"/>
      <c r="E449" s="96"/>
      <c r="F449" s="96"/>
      <c r="G449" s="96"/>
      <c r="H449" s="96"/>
      <c r="I449" s="96"/>
      <c r="J449" s="96"/>
      <c r="K449" s="96"/>
      <c r="L449" s="96"/>
      <c r="M449" s="96"/>
      <c r="N449" s="96"/>
      <c r="O449" s="96"/>
      <c r="P449" s="96"/>
      <c r="Q449" s="96"/>
      <c r="R449" s="96"/>
      <c r="S449" s="96"/>
      <c r="T449" s="96"/>
      <c r="U449" s="96"/>
      <c r="V449" s="97"/>
    </row>
    <row r="450" spans="4:26" s="61" customFormat="1" ht="14.1" customHeight="1" x14ac:dyDescent="0.3">
      <c r="D450" s="68" t="s">
        <v>39</v>
      </c>
      <c r="E450" s="62">
        <v>12</v>
      </c>
      <c r="F450" s="63"/>
      <c r="G450" s="63"/>
      <c r="H450" s="64" t="s">
        <v>40</v>
      </c>
      <c r="I450" s="64" t="s">
        <v>41</v>
      </c>
      <c r="J450" s="64">
        <f>J413</f>
        <v>2024</v>
      </c>
      <c r="K450" s="64">
        <f t="shared" ref="K450:U450" si="465">K413</f>
        <v>2023</v>
      </c>
      <c r="L450" s="64">
        <f t="shared" si="465"/>
        <v>2024</v>
      </c>
      <c r="M450" s="64">
        <f t="shared" si="465"/>
        <v>2025</v>
      </c>
      <c r="N450" s="64">
        <f t="shared" si="465"/>
        <v>2026</v>
      </c>
      <c r="O450" s="64">
        <f t="shared" si="465"/>
        <v>2027</v>
      </c>
      <c r="P450" s="64">
        <f t="shared" si="465"/>
        <v>2028</v>
      </c>
      <c r="Q450" s="64">
        <f t="shared" si="465"/>
        <v>2029</v>
      </c>
      <c r="R450" s="64">
        <f t="shared" si="465"/>
        <v>2030</v>
      </c>
      <c r="S450" s="64">
        <f t="shared" si="465"/>
        <v>2031</v>
      </c>
      <c r="T450" s="64">
        <f t="shared" si="465"/>
        <v>2032</v>
      </c>
      <c r="U450" s="64">
        <f t="shared" si="465"/>
        <v>2033</v>
      </c>
      <c r="V450" s="64">
        <v>2034</v>
      </c>
    </row>
    <row r="451" spans="4:26" ht="26.1" customHeight="1" x14ac:dyDescent="0.3">
      <c r="D451" s="98" t="s">
        <v>42</v>
      </c>
      <c r="E451" s="98"/>
      <c r="F451" s="98"/>
      <c r="G451" s="98"/>
      <c r="H451" s="98"/>
      <c r="I451" s="98"/>
      <c r="J451" s="98"/>
      <c r="K451" s="98"/>
      <c r="L451" s="98"/>
      <c r="M451" s="98"/>
      <c r="N451" s="98"/>
      <c r="O451" s="98"/>
      <c r="P451" s="98"/>
      <c r="Q451" s="98"/>
      <c r="R451" s="98"/>
      <c r="S451" s="98"/>
      <c r="T451" s="98"/>
      <c r="U451" s="98"/>
      <c r="V451" s="98"/>
    </row>
    <row r="452" spans="4:26" s="57" customFormat="1" ht="14.1" customHeight="1" x14ac:dyDescent="0.3">
      <c r="D452" s="31" t="s">
        <v>43</v>
      </c>
      <c r="E452" s="31" t="s">
        <v>44</v>
      </c>
      <c r="F452" s="38"/>
      <c r="G452" s="38"/>
      <c r="H452" s="37"/>
      <c r="I452" s="82"/>
      <c r="J452" s="83"/>
      <c r="K452" s="83"/>
      <c r="L452" s="83"/>
      <c r="M452" s="83"/>
      <c r="N452" s="83"/>
      <c r="O452" s="83"/>
      <c r="P452" s="83"/>
      <c r="Q452" s="83"/>
      <c r="R452" s="83"/>
      <c r="S452" s="83"/>
      <c r="T452" s="83"/>
      <c r="U452" s="83"/>
      <c r="V452" s="84"/>
      <c r="X452" s="91" t="s">
        <v>45</v>
      </c>
      <c r="Y452" s="91" t="s">
        <v>46</v>
      </c>
      <c r="Z452" s="91" t="s">
        <v>47</v>
      </c>
    </row>
    <row r="453" spans="4:26" s="57" customFormat="1" ht="14.1" customHeight="1" x14ac:dyDescent="0.3">
      <c r="D453" s="45" t="s">
        <v>48</v>
      </c>
      <c r="E453" s="31" t="s">
        <v>21</v>
      </c>
      <c r="F453" s="39"/>
      <c r="G453" s="39"/>
      <c r="H453" s="40"/>
      <c r="I453" s="22">
        <v>87.3</v>
      </c>
      <c r="J453" s="16">
        <f>I453</f>
        <v>87.3</v>
      </c>
      <c r="K453" s="16">
        <f t="shared" ref="K453:K460" si="466">J453</f>
        <v>87.3</v>
      </c>
      <c r="L453" s="16">
        <f t="shared" ref="L453:L460" si="467">K453</f>
        <v>87.3</v>
      </c>
      <c r="M453" s="16">
        <f t="shared" ref="M453:M460" si="468">L453</f>
        <v>87.3</v>
      </c>
      <c r="N453" s="16">
        <f t="shared" ref="N453:N460" si="469">M453</f>
        <v>87.3</v>
      </c>
      <c r="O453" s="16">
        <f t="shared" ref="O453:O460" si="470">N453</f>
        <v>87.3</v>
      </c>
      <c r="P453" s="16">
        <f t="shared" ref="P453:P460" si="471">O453</f>
        <v>87.3</v>
      </c>
      <c r="Q453" s="16">
        <f t="shared" ref="Q453:Q460" si="472">P453</f>
        <v>87.3</v>
      </c>
      <c r="R453" s="16">
        <f t="shared" ref="R453:R460" si="473">Q453</f>
        <v>87.3</v>
      </c>
      <c r="S453" s="16">
        <f t="shared" ref="S453:S460" si="474">R453</f>
        <v>87.3</v>
      </c>
      <c r="T453" s="16">
        <f t="shared" ref="T453:T460" si="475">S453</f>
        <v>87.3</v>
      </c>
      <c r="U453" s="16">
        <f t="shared" ref="U453:U460" si="476">T453</f>
        <v>87.3</v>
      </c>
      <c r="V453" s="17">
        <f t="shared" ref="V453:V460" si="477">U453</f>
        <v>87.3</v>
      </c>
      <c r="X453" s="91"/>
      <c r="Y453" s="91"/>
      <c r="Z453" s="91"/>
    </row>
    <row r="454" spans="4:26" s="57" customFormat="1" ht="14.1" customHeight="1" x14ac:dyDescent="0.3">
      <c r="D454" s="45" t="s">
        <v>49</v>
      </c>
      <c r="E454" s="31" t="s">
        <v>21</v>
      </c>
      <c r="F454" s="39"/>
      <c r="G454" s="39"/>
      <c r="H454" s="40"/>
      <c r="I454" s="22">
        <v>436.5</v>
      </c>
      <c r="J454" s="16">
        <f t="shared" ref="J454:J460" si="478">I454</f>
        <v>436.5</v>
      </c>
      <c r="K454" s="16">
        <f t="shared" si="466"/>
        <v>436.5</v>
      </c>
      <c r="L454" s="16">
        <f t="shared" si="467"/>
        <v>436.5</v>
      </c>
      <c r="M454" s="16">
        <f t="shared" si="468"/>
        <v>436.5</v>
      </c>
      <c r="N454" s="16">
        <f t="shared" si="469"/>
        <v>436.5</v>
      </c>
      <c r="O454" s="16">
        <f t="shared" si="470"/>
        <v>436.5</v>
      </c>
      <c r="P454" s="16">
        <f t="shared" si="471"/>
        <v>436.5</v>
      </c>
      <c r="Q454" s="16">
        <f t="shared" si="472"/>
        <v>436.5</v>
      </c>
      <c r="R454" s="16">
        <f t="shared" si="473"/>
        <v>436.5</v>
      </c>
      <c r="S454" s="16">
        <f t="shared" si="474"/>
        <v>436.5</v>
      </c>
      <c r="T454" s="16">
        <f t="shared" si="475"/>
        <v>436.5</v>
      </c>
      <c r="U454" s="16">
        <f t="shared" si="476"/>
        <v>436.5</v>
      </c>
      <c r="V454" s="17">
        <f t="shared" si="477"/>
        <v>436.5</v>
      </c>
      <c r="X454" s="58" t="s">
        <v>56</v>
      </c>
      <c r="Y454" s="59">
        <f>I457/I453</f>
        <v>4.582348224513173</v>
      </c>
      <c r="Z454" s="59">
        <f>Y454*1.21</f>
        <v>5.544641351660939</v>
      </c>
    </row>
    <row r="455" spans="4:26" s="57" customFormat="1" ht="14.1" customHeight="1" x14ac:dyDescent="0.3">
      <c r="D455" s="45" t="s">
        <v>50</v>
      </c>
      <c r="E455" s="31" t="s">
        <v>51</v>
      </c>
      <c r="F455" s="39"/>
      <c r="G455" s="39"/>
      <c r="H455" s="40"/>
      <c r="I455" s="22">
        <v>1754.7</v>
      </c>
      <c r="J455" s="16">
        <f t="shared" si="478"/>
        <v>1754.7</v>
      </c>
      <c r="K455" s="16">
        <f t="shared" si="466"/>
        <v>1754.7</v>
      </c>
      <c r="L455" s="16">
        <f t="shared" si="467"/>
        <v>1754.7</v>
      </c>
      <c r="M455" s="16">
        <f t="shared" si="468"/>
        <v>1754.7</v>
      </c>
      <c r="N455" s="16">
        <f t="shared" si="469"/>
        <v>1754.7</v>
      </c>
      <c r="O455" s="16">
        <f t="shared" si="470"/>
        <v>1754.7</v>
      </c>
      <c r="P455" s="16">
        <f t="shared" si="471"/>
        <v>1754.7</v>
      </c>
      <c r="Q455" s="16">
        <f t="shared" si="472"/>
        <v>1754.7</v>
      </c>
      <c r="R455" s="16">
        <f t="shared" si="473"/>
        <v>1754.7</v>
      </c>
      <c r="S455" s="16">
        <f t="shared" si="474"/>
        <v>1754.7</v>
      </c>
      <c r="T455" s="16">
        <f t="shared" si="475"/>
        <v>1754.7</v>
      </c>
      <c r="U455" s="16">
        <f t="shared" si="476"/>
        <v>1754.7</v>
      </c>
      <c r="V455" s="17">
        <f t="shared" si="477"/>
        <v>1754.7</v>
      </c>
      <c r="X455" s="58" t="s">
        <v>57</v>
      </c>
      <c r="Y455" s="59">
        <f t="shared" ref="Y455:Y457" si="479">I458/I454</f>
        <v>1.8805658648339061</v>
      </c>
      <c r="Z455" s="59">
        <f>Y455*1.1</f>
        <v>2.0686224513172968</v>
      </c>
    </row>
    <row r="456" spans="4:26" s="57" customFormat="1" ht="14.1" customHeight="1" x14ac:dyDescent="0.3">
      <c r="D456" s="45" t="s">
        <v>52</v>
      </c>
      <c r="E456" s="31" t="s">
        <v>51</v>
      </c>
      <c r="F456" s="39"/>
      <c r="G456" s="39"/>
      <c r="H456" s="40"/>
      <c r="I456" s="22">
        <f>I455</f>
        <v>1754.7</v>
      </c>
      <c r="J456" s="16">
        <f t="shared" si="478"/>
        <v>1754.7</v>
      </c>
      <c r="K456" s="16">
        <f t="shared" si="466"/>
        <v>1754.7</v>
      </c>
      <c r="L456" s="16">
        <f t="shared" si="467"/>
        <v>1754.7</v>
      </c>
      <c r="M456" s="16">
        <f t="shared" si="468"/>
        <v>1754.7</v>
      </c>
      <c r="N456" s="16">
        <f t="shared" si="469"/>
        <v>1754.7</v>
      </c>
      <c r="O456" s="16">
        <f t="shared" si="470"/>
        <v>1754.7</v>
      </c>
      <c r="P456" s="16">
        <f t="shared" si="471"/>
        <v>1754.7</v>
      </c>
      <c r="Q456" s="16">
        <f t="shared" si="472"/>
        <v>1754.7</v>
      </c>
      <c r="R456" s="16">
        <f t="shared" si="473"/>
        <v>1754.7</v>
      </c>
      <c r="S456" s="16">
        <f t="shared" si="474"/>
        <v>1754.7</v>
      </c>
      <c r="T456" s="16">
        <f t="shared" si="475"/>
        <v>1754.7</v>
      </c>
      <c r="U456" s="16">
        <f t="shared" si="476"/>
        <v>1754.7</v>
      </c>
      <c r="V456" s="17">
        <f t="shared" si="477"/>
        <v>1754.7</v>
      </c>
      <c r="X456" s="58" t="s">
        <v>102</v>
      </c>
      <c r="Y456" s="59">
        <f t="shared" si="479"/>
        <v>4.614919929332649E-2</v>
      </c>
      <c r="Z456" s="59">
        <f>Y456*1.1</f>
        <v>5.0764119222659145E-2</v>
      </c>
    </row>
    <row r="457" spans="4:26" s="57" customFormat="1" ht="14.1" customHeight="1" x14ac:dyDescent="0.3">
      <c r="D457" s="45" t="s">
        <v>48</v>
      </c>
      <c r="E457" s="31" t="s">
        <v>25</v>
      </c>
      <c r="F457" s="39"/>
      <c r="G457" s="39"/>
      <c r="H457" s="40"/>
      <c r="I457" s="22">
        <v>400.03899999999999</v>
      </c>
      <c r="J457" s="16">
        <f t="shared" si="478"/>
        <v>400.03899999999999</v>
      </c>
      <c r="K457" s="16">
        <f t="shared" si="466"/>
        <v>400.03899999999999</v>
      </c>
      <c r="L457" s="16">
        <f t="shared" si="467"/>
        <v>400.03899999999999</v>
      </c>
      <c r="M457" s="16">
        <f t="shared" si="468"/>
        <v>400.03899999999999</v>
      </c>
      <c r="N457" s="16">
        <f t="shared" si="469"/>
        <v>400.03899999999999</v>
      </c>
      <c r="O457" s="16">
        <f t="shared" si="470"/>
        <v>400.03899999999999</v>
      </c>
      <c r="P457" s="16">
        <f t="shared" si="471"/>
        <v>400.03899999999999</v>
      </c>
      <c r="Q457" s="16">
        <f t="shared" si="472"/>
        <v>400.03899999999999</v>
      </c>
      <c r="R457" s="16">
        <f t="shared" si="473"/>
        <v>400.03899999999999</v>
      </c>
      <c r="S457" s="16">
        <f t="shared" si="474"/>
        <v>400.03899999999999</v>
      </c>
      <c r="T457" s="16">
        <f t="shared" si="475"/>
        <v>400.03899999999999</v>
      </c>
      <c r="U457" s="16">
        <f t="shared" si="476"/>
        <v>400.03899999999999</v>
      </c>
      <c r="V457" s="17">
        <f t="shared" si="477"/>
        <v>400.03899999999999</v>
      </c>
      <c r="X457" s="58" t="s">
        <v>103</v>
      </c>
      <c r="Y457" s="59">
        <f t="shared" si="479"/>
        <v>4.3759047130563632E-2</v>
      </c>
      <c r="Z457" s="59">
        <f>Y457*1.1</f>
        <v>4.8134951843619996E-2</v>
      </c>
    </row>
    <row r="458" spans="4:26" s="57" customFormat="1" ht="14.1" customHeight="1" x14ac:dyDescent="0.3">
      <c r="D458" s="45" t="s">
        <v>49</v>
      </c>
      <c r="E458" s="31" t="s">
        <v>25</v>
      </c>
      <c r="F458" s="39"/>
      <c r="G458" s="39"/>
      <c r="H458" s="40"/>
      <c r="I458" s="22">
        <v>820.86699999999996</v>
      </c>
      <c r="J458" s="16">
        <f t="shared" si="478"/>
        <v>820.86699999999996</v>
      </c>
      <c r="K458" s="16">
        <f t="shared" si="466"/>
        <v>820.86699999999996</v>
      </c>
      <c r="L458" s="16">
        <f t="shared" si="467"/>
        <v>820.86699999999996</v>
      </c>
      <c r="M458" s="16">
        <f t="shared" si="468"/>
        <v>820.86699999999996</v>
      </c>
      <c r="N458" s="16">
        <f t="shared" si="469"/>
        <v>820.86699999999996</v>
      </c>
      <c r="O458" s="16">
        <f t="shared" si="470"/>
        <v>820.86699999999996</v>
      </c>
      <c r="P458" s="16">
        <f t="shared" si="471"/>
        <v>820.86699999999996</v>
      </c>
      <c r="Q458" s="16">
        <f t="shared" si="472"/>
        <v>820.86699999999996</v>
      </c>
      <c r="R458" s="16">
        <f t="shared" si="473"/>
        <v>820.86699999999996</v>
      </c>
      <c r="S458" s="16">
        <f t="shared" si="474"/>
        <v>820.86699999999996</v>
      </c>
      <c r="T458" s="16">
        <f t="shared" si="475"/>
        <v>820.86699999999996</v>
      </c>
      <c r="U458" s="16">
        <f t="shared" si="476"/>
        <v>820.86699999999996</v>
      </c>
      <c r="V458" s="17">
        <f t="shared" si="477"/>
        <v>820.86699999999996</v>
      </c>
      <c r="X458" s="60"/>
      <c r="Y458" s="60"/>
      <c r="Z458" s="60"/>
    </row>
    <row r="459" spans="4:26" s="57" customFormat="1" ht="14.1" customHeight="1" x14ac:dyDescent="0.3">
      <c r="D459" s="45" t="s">
        <v>50</v>
      </c>
      <c r="E459" s="31" t="s">
        <v>25</v>
      </c>
      <c r="F459" s="39"/>
      <c r="G459" s="39"/>
      <c r="H459" s="40"/>
      <c r="I459" s="22">
        <v>80.977999999999994</v>
      </c>
      <c r="J459" s="16">
        <f t="shared" si="478"/>
        <v>80.977999999999994</v>
      </c>
      <c r="K459" s="16">
        <f t="shared" si="466"/>
        <v>80.977999999999994</v>
      </c>
      <c r="L459" s="16">
        <f t="shared" si="467"/>
        <v>80.977999999999994</v>
      </c>
      <c r="M459" s="16">
        <f t="shared" si="468"/>
        <v>80.977999999999994</v>
      </c>
      <c r="N459" s="16">
        <f t="shared" si="469"/>
        <v>80.977999999999994</v>
      </c>
      <c r="O459" s="16">
        <f t="shared" si="470"/>
        <v>80.977999999999994</v>
      </c>
      <c r="P459" s="16">
        <f t="shared" si="471"/>
        <v>80.977999999999994</v>
      </c>
      <c r="Q459" s="16">
        <f t="shared" si="472"/>
        <v>80.977999999999994</v>
      </c>
      <c r="R459" s="16">
        <f t="shared" si="473"/>
        <v>80.977999999999994</v>
      </c>
      <c r="S459" s="16">
        <f t="shared" si="474"/>
        <v>80.977999999999994</v>
      </c>
      <c r="T459" s="16">
        <f t="shared" si="475"/>
        <v>80.977999999999994</v>
      </c>
      <c r="U459" s="16">
        <f t="shared" si="476"/>
        <v>80.977999999999994</v>
      </c>
      <c r="V459" s="17">
        <f t="shared" si="477"/>
        <v>80.977999999999994</v>
      </c>
      <c r="X459" s="60"/>
      <c r="Y459" s="60"/>
      <c r="Z459" s="60"/>
    </row>
    <row r="460" spans="4:26" s="57" customFormat="1" ht="14.1" customHeight="1" x14ac:dyDescent="0.3">
      <c r="D460" s="45" t="s">
        <v>52</v>
      </c>
      <c r="E460" s="31" t="s">
        <v>25</v>
      </c>
      <c r="F460" s="39"/>
      <c r="G460" s="39"/>
      <c r="H460" s="39"/>
      <c r="I460" s="22">
        <v>76.784000000000006</v>
      </c>
      <c r="J460" s="16">
        <f t="shared" si="478"/>
        <v>76.784000000000006</v>
      </c>
      <c r="K460" s="16">
        <f t="shared" si="466"/>
        <v>76.784000000000006</v>
      </c>
      <c r="L460" s="16">
        <f t="shared" si="467"/>
        <v>76.784000000000006</v>
      </c>
      <c r="M460" s="16">
        <f t="shared" si="468"/>
        <v>76.784000000000006</v>
      </c>
      <c r="N460" s="16">
        <f t="shared" si="469"/>
        <v>76.784000000000006</v>
      </c>
      <c r="O460" s="16">
        <f t="shared" si="470"/>
        <v>76.784000000000006</v>
      </c>
      <c r="P460" s="16">
        <f t="shared" si="471"/>
        <v>76.784000000000006</v>
      </c>
      <c r="Q460" s="16">
        <f t="shared" si="472"/>
        <v>76.784000000000006</v>
      </c>
      <c r="R460" s="16">
        <f t="shared" si="473"/>
        <v>76.784000000000006</v>
      </c>
      <c r="S460" s="16">
        <f t="shared" si="474"/>
        <v>76.784000000000006</v>
      </c>
      <c r="T460" s="16">
        <f t="shared" si="475"/>
        <v>76.784000000000006</v>
      </c>
      <c r="U460" s="16">
        <f t="shared" si="476"/>
        <v>76.784000000000006</v>
      </c>
      <c r="V460" s="17">
        <f t="shared" si="477"/>
        <v>76.784000000000006</v>
      </c>
      <c r="X460" s="60"/>
      <c r="Y460" s="60"/>
      <c r="Z460" s="60"/>
    </row>
    <row r="461" spans="4:26" s="57" customFormat="1" ht="14.1" customHeight="1" x14ac:dyDescent="0.3">
      <c r="D461" s="44" t="s">
        <v>26</v>
      </c>
      <c r="E461" s="32" t="s">
        <v>25</v>
      </c>
      <c r="F461" s="43"/>
      <c r="G461" s="43"/>
      <c r="H461" s="43"/>
      <c r="I461" s="33"/>
      <c r="J461" s="33">
        <f t="shared" ref="J461:V461" si="480">SUM(J457:J460)</f>
        <v>1378.6680000000001</v>
      </c>
      <c r="K461" s="33">
        <f t="shared" si="480"/>
        <v>1378.6680000000001</v>
      </c>
      <c r="L461" s="33">
        <f t="shared" si="480"/>
        <v>1378.6680000000001</v>
      </c>
      <c r="M461" s="33">
        <f t="shared" si="480"/>
        <v>1378.6680000000001</v>
      </c>
      <c r="N461" s="33">
        <f t="shared" si="480"/>
        <v>1378.6680000000001</v>
      </c>
      <c r="O461" s="33">
        <f t="shared" si="480"/>
        <v>1378.6680000000001</v>
      </c>
      <c r="P461" s="33">
        <f t="shared" si="480"/>
        <v>1378.6680000000001</v>
      </c>
      <c r="Q461" s="33">
        <f t="shared" si="480"/>
        <v>1378.6680000000001</v>
      </c>
      <c r="R461" s="33">
        <f t="shared" si="480"/>
        <v>1378.6680000000001</v>
      </c>
      <c r="S461" s="33">
        <f t="shared" si="480"/>
        <v>1378.6680000000001</v>
      </c>
      <c r="T461" s="33">
        <f t="shared" si="480"/>
        <v>1378.6680000000001</v>
      </c>
      <c r="U461" s="33">
        <f t="shared" si="480"/>
        <v>1378.6680000000001</v>
      </c>
      <c r="V461" s="19">
        <f t="shared" si="480"/>
        <v>1378.6680000000001</v>
      </c>
      <c r="X461" s="60"/>
      <c r="Y461" s="60"/>
      <c r="Z461" s="60"/>
    </row>
    <row r="462" spans="4:26" ht="26.1" customHeight="1" x14ac:dyDescent="0.3">
      <c r="D462" s="81" t="s">
        <v>53</v>
      </c>
      <c r="E462" s="81"/>
      <c r="F462" s="81"/>
      <c r="G462" s="81"/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  <c r="S462" s="81"/>
      <c r="T462" s="81"/>
      <c r="U462" s="81"/>
      <c r="V462" s="81"/>
    </row>
    <row r="463" spans="4:26" s="57" customFormat="1" ht="14.1" customHeight="1" x14ac:dyDescent="0.3">
      <c r="D463" s="31" t="s">
        <v>43</v>
      </c>
      <c r="E463" s="31" t="s">
        <v>44</v>
      </c>
      <c r="F463" s="38"/>
      <c r="G463" s="38"/>
      <c r="H463" s="37"/>
      <c r="I463" s="82"/>
      <c r="J463" s="83"/>
      <c r="K463" s="83"/>
      <c r="L463" s="83"/>
      <c r="M463" s="83"/>
      <c r="N463" s="83"/>
      <c r="O463" s="83"/>
      <c r="P463" s="83"/>
      <c r="Q463" s="83"/>
      <c r="R463" s="83"/>
      <c r="S463" s="83"/>
      <c r="T463" s="83"/>
      <c r="U463" s="83"/>
      <c r="V463" s="84"/>
      <c r="X463" s="60"/>
      <c r="Y463" s="60"/>
      <c r="Z463" s="60"/>
    </row>
    <row r="464" spans="4:26" s="57" customFormat="1" ht="14.1" customHeight="1" x14ac:dyDescent="0.3">
      <c r="D464" s="45" t="s">
        <v>48</v>
      </c>
      <c r="E464" s="31" t="s">
        <v>21</v>
      </c>
      <c r="F464" s="39"/>
      <c r="G464" s="39"/>
      <c r="H464" s="40"/>
      <c r="I464" s="79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21"/>
      <c r="X464" s="60"/>
      <c r="Y464" s="60"/>
      <c r="Z464" s="60"/>
    </row>
    <row r="465" spans="4:26" s="57" customFormat="1" ht="14.1" customHeight="1" x14ac:dyDescent="0.3">
      <c r="D465" s="45" t="s">
        <v>49</v>
      </c>
      <c r="E465" s="31" t="s">
        <v>21</v>
      </c>
      <c r="F465" s="39"/>
      <c r="G465" s="39"/>
      <c r="H465" s="40"/>
      <c r="I465" s="80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21"/>
      <c r="X465" s="60"/>
      <c r="Y465" s="60"/>
      <c r="Z465" s="60"/>
    </row>
    <row r="466" spans="4:26" s="57" customFormat="1" ht="14.1" customHeight="1" x14ac:dyDescent="0.3">
      <c r="D466" s="45" t="s">
        <v>50</v>
      </c>
      <c r="E466" s="31" t="s">
        <v>51</v>
      </c>
      <c r="F466" s="39"/>
      <c r="G466" s="39"/>
      <c r="H466" s="40"/>
      <c r="I466" s="80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21"/>
      <c r="X466" s="60"/>
      <c r="Y466" s="60"/>
      <c r="Z466" s="60"/>
    </row>
    <row r="467" spans="4:26" s="57" customFormat="1" ht="14.1" customHeight="1" x14ac:dyDescent="0.3">
      <c r="D467" s="45" t="s">
        <v>52</v>
      </c>
      <c r="E467" s="31" t="s">
        <v>51</v>
      </c>
      <c r="F467" s="39"/>
      <c r="G467" s="39"/>
      <c r="H467" s="40"/>
      <c r="I467" s="80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21"/>
      <c r="X467" s="60"/>
      <c r="Y467" s="60"/>
      <c r="Z467" s="60"/>
    </row>
    <row r="468" spans="4:26" s="57" customFormat="1" ht="14.1" customHeight="1" x14ac:dyDescent="0.3">
      <c r="D468" s="45" t="s">
        <v>48</v>
      </c>
      <c r="E468" s="31" t="s">
        <v>25</v>
      </c>
      <c r="F468" s="39"/>
      <c r="G468" s="39"/>
      <c r="H468" s="40"/>
      <c r="I468" s="80"/>
      <c r="J468" s="16">
        <f>J464*$Y454</f>
        <v>0</v>
      </c>
      <c r="K468" s="16">
        <f t="shared" ref="K468:U468" si="481">K464*$Y454</f>
        <v>0</v>
      </c>
      <c r="L468" s="16">
        <f t="shared" si="481"/>
        <v>0</v>
      </c>
      <c r="M468" s="16">
        <f t="shared" si="481"/>
        <v>0</v>
      </c>
      <c r="N468" s="16">
        <f t="shared" si="481"/>
        <v>0</v>
      </c>
      <c r="O468" s="16">
        <f t="shared" si="481"/>
        <v>0</v>
      </c>
      <c r="P468" s="16">
        <f t="shared" si="481"/>
        <v>0</v>
      </c>
      <c r="Q468" s="16">
        <f t="shared" si="481"/>
        <v>0</v>
      </c>
      <c r="R468" s="16">
        <f t="shared" si="481"/>
        <v>0</v>
      </c>
      <c r="S468" s="16">
        <f t="shared" si="481"/>
        <v>0</v>
      </c>
      <c r="T468" s="16">
        <f t="shared" si="481"/>
        <v>0</v>
      </c>
      <c r="U468" s="16">
        <f t="shared" si="481"/>
        <v>0</v>
      </c>
      <c r="V468" s="17">
        <f t="shared" ref="V468" si="482">V464*$Y454</f>
        <v>0</v>
      </c>
      <c r="X468" s="60"/>
      <c r="Y468" s="60"/>
      <c r="Z468" s="60"/>
    </row>
    <row r="469" spans="4:26" s="57" customFormat="1" ht="14.1" customHeight="1" x14ac:dyDescent="0.3">
      <c r="D469" s="45" t="s">
        <v>49</v>
      </c>
      <c r="E469" s="31" t="s">
        <v>25</v>
      </c>
      <c r="F469" s="39"/>
      <c r="G469" s="39"/>
      <c r="H469" s="40"/>
      <c r="I469" s="80"/>
      <c r="J469" s="16">
        <f t="shared" ref="J469:U471" si="483">J465*$Y455</f>
        <v>0</v>
      </c>
      <c r="K469" s="16">
        <f t="shared" si="483"/>
        <v>0</v>
      </c>
      <c r="L469" s="16">
        <f t="shared" si="483"/>
        <v>0</v>
      </c>
      <c r="M469" s="16">
        <f t="shared" si="483"/>
        <v>0</v>
      </c>
      <c r="N469" s="16">
        <f t="shared" si="483"/>
        <v>0</v>
      </c>
      <c r="O469" s="16">
        <f t="shared" si="483"/>
        <v>0</v>
      </c>
      <c r="P469" s="16">
        <f t="shared" si="483"/>
        <v>0</v>
      </c>
      <c r="Q469" s="16">
        <f t="shared" si="483"/>
        <v>0</v>
      </c>
      <c r="R469" s="16">
        <f t="shared" si="483"/>
        <v>0</v>
      </c>
      <c r="S469" s="16">
        <f t="shared" si="483"/>
        <v>0</v>
      </c>
      <c r="T469" s="16">
        <f t="shared" si="483"/>
        <v>0</v>
      </c>
      <c r="U469" s="16">
        <f t="shared" si="483"/>
        <v>0</v>
      </c>
      <c r="V469" s="17">
        <f t="shared" ref="V469" si="484">V465*$Y455</f>
        <v>0</v>
      </c>
      <c r="X469" s="60"/>
      <c r="Y469" s="60"/>
      <c r="Z469" s="60"/>
    </row>
    <row r="470" spans="4:26" s="57" customFormat="1" ht="14.1" customHeight="1" x14ac:dyDescent="0.3">
      <c r="D470" s="45" t="s">
        <v>50</v>
      </c>
      <c r="E470" s="31" t="s">
        <v>25</v>
      </c>
      <c r="F470" s="39"/>
      <c r="G470" s="39"/>
      <c r="H470" s="40"/>
      <c r="I470" s="80"/>
      <c r="J470" s="16">
        <f t="shared" si="483"/>
        <v>0</v>
      </c>
      <c r="K470" s="16">
        <f t="shared" si="483"/>
        <v>0</v>
      </c>
      <c r="L470" s="16">
        <f t="shared" si="483"/>
        <v>0</v>
      </c>
      <c r="M470" s="16">
        <f t="shared" si="483"/>
        <v>0</v>
      </c>
      <c r="N470" s="16">
        <f t="shared" si="483"/>
        <v>0</v>
      </c>
      <c r="O470" s="16">
        <f t="shared" si="483"/>
        <v>0</v>
      </c>
      <c r="P470" s="16">
        <f t="shared" si="483"/>
        <v>0</v>
      </c>
      <c r="Q470" s="16">
        <f t="shared" si="483"/>
        <v>0</v>
      </c>
      <c r="R470" s="16">
        <f t="shared" si="483"/>
        <v>0</v>
      </c>
      <c r="S470" s="16">
        <f t="shared" si="483"/>
        <v>0</v>
      </c>
      <c r="T470" s="16">
        <f t="shared" si="483"/>
        <v>0</v>
      </c>
      <c r="U470" s="16">
        <f t="shared" si="483"/>
        <v>0</v>
      </c>
      <c r="V470" s="17">
        <f t="shared" ref="V470" si="485">V466*$Y456</f>
        <v>0</v>
      </c>
      <c r="X470" s="60"/>
      <c r="Y470" s="60"/>
      <c r="Z470" s="60"/>
    </row>
    <row r="471" spans="4:26" s="57" customFormat="1" ht="14.1" customHeight="1" x14ac:dyDescent="0.3">
      <c r="D471" s="45" t="s">
        <v>52</v>
      </c>
      <c r="E471" s="31" t="s">
        <v>25</v>
      </c>
      <c r="F471" s="39"/>
      <c r="G471" s="39"/>
      <c r="H471" s="39"/>
      <c r="I471" s="80"/>
      <c r="J471" s="16">
        <f t="shared" si="483"/>
        <v>0</v>
      </c>
      <c r="K471" s="16">
        <f t="shared" si="483"/>
        <v>0</v>
      </c>
      <c r="L471" s="16">
        <f t="shared" si="483"/>
        <v>0</v>
      </c>
      <c r="M471" s="16">
        <f t="shared" si="483"/>
        <v>0</v>
      </c>
      <c r="N471" s="16">
        <f t="shared" si="483"/>
        <v>0</v>
      </c>
      <c r="O471" s="16">
        <f t="shared" si="483"/>
        <v>0</v>
      </c>
      <c r="P471" s="16">
        <f t="shared" si="483"/>
        <v>0</v>
      </c>
      <c r="Q471" s="16">
        <f t="shared" si="483"/>
        <v>0</v>
      </c>
      <c r="R471" s="16">
        <f t="shared" si="483"/>
        <v>0</v>
      </c>
      <c r="S471" s="16">
        <f t="shared" si="483"/>
        <v>0</v>
      </c>
      <c r="T471" s="16">
        <f t="shared" si="483"/>
        <v>0</v>
      </c>
      <c r="U471" s="16">
        <f t="shared" si="483"/>
        <v>0</v>
      </c>
      <c r="V471" s="17">
        <f t="shared" ref="V471" si="486">V467*$Y457</f>
        <v>0</v>
      </c>
      <c r="X471" s="60"/>
      <c r="Y471" s="60"/>
      <c r="Z471" s="60"/>
    </row>
    <row r="472" spans="4:26" s="57" customFormat="1" ht="14.1" customHeight="1" x14ac:dyDescent="0.3">
      <c r="D472" s="44" t="s">
        <v>26</v>
      </c>
      <c r="E472" s="32" t="s">
        <v>25</v>
      </c>
      <c r="F472" s="43"/>
      <c r="G472" s="43"/>
      <c r="H472" s="43"/>
      <c r="I472" s="44"/>
      <c r="J472" s="33">
        <f>SUM(J468:J471)</f>
        <v>0</v>
      </c>
      <c r="K472" s="33">
        <f>SUM(K468:K471)</f>
        <v>0</v>
      </c>
      <c r="L472" s="33">
        <f t="shared" ref="L472" si="487">SUM(L468:L471)</f>
        <v>0</v>
      </c>
      <c r="M472" s="33">
        <f t="shared" ref="M472" si="488">SUM(M468:M471)</f>
        <v>0</v>
      </c>
      <c r="N472" s="33">
        <f t="shared" ref="N472" si="489">SUM(N468:N471)</f>
        <v>0</v>
      </c>
      <c r="O472" s="33">
        <f>SUM(O468:O471)</f>
        <v>0</v>
      </c>
      <c r="P472" s="33">
        <f t="shared" ref="P472" si="490">SUM(P468:P471)</f>
        <v>0</v>
      </c>
      <c r="Q472" s="33">
        <f t="shared" ref="Q472" si="491">SUM(Q468:Q471)</f>
        <v>0</v>
      </c>
      <c r="R472" s="33">
        <f t="shared" ref="R472" si="492">SUM(R468:R471)</f>
        <v>0</v>
      </c>
      <c r="S472" s="33">
        <f t="shared" ref="S472" si="493">SUM(S468:S471)</f>
        <v>0</v>
      </c>
      <c r="T472" s="33">
        <f t="shared" ref="T472" si="494">SUM(T468:T471)</f>
        <v>0</v>
      </c>
      <c r="U472" s="33">
        <f t="shared" ref="U472" si="495">SUM(U468:U471)</f>
        <v>0</v>
      </c>
      <c r="V472" s="19">
        <f t="shared" ref="V472" si="496">SUM(V464:V471)</f>
        <v>0</v>
      </c>
      <c r="X472" s="60"/>
      <c r="Y472" s="60"/>
      <c r="Z472" s="60"/>
    </row>
    <row r="473" spans="4:26" ht="26.1" customHeight="1" x14ac:dyDescent="0.3">
      <c r="D473" s="81" t="s">
        <v>54</v>
      </c>
      <c r="E473" s="81"/>
      <c r="F473" s="81"/>
      <c r="G473" s="81"/>
      <c r="H473" s="81"/>
      <c r="I473" s="81"/>
      <c r="J473" s="81"/>
      <c r="K473" s="81"/>
      <c r="L473" s="81"/>
      <c r="M473" s="81"/>
      <c r="N473" s="81"/>
      <c r="O473" s="81"/>
      <c r="P473" s="81"/>
      <c r="Q473" s="81"/>
      <c r="R473" s="81"/>
      <c r="S473" s="81"/>
      <c r="T473" s="81"/>
      <c r="U473" s="81"/>
      <c r="V473" s="81"/>
    </row>
    <row r="474" spans="4:26" s="57" customFormat="1" ht="14.1" customHeight="1" x14ac:dyDescent="0.3">
      <c r="D474" s="31" t="s">
        <v>43</v>
      </c>
      <c r="E474" s="31" t="s">
        <v>44</v>
      </c>
      <c r="F474" s="38"/>
      <c r="G474" s="38"/>
      <c r="H474" s="37"/>
      <c r="I474" s="82"/>
      <c r="J474" s="83"/>
      <c r="K474" s="83"/>
      <c r="L474" s="83"/>
      <c r="M474" s="83"/>
      <c r="N474" s="83"/>
      <c r="O474" s="83"/>
      <c r="P474" s="83"/>
      <c r="Q474" s="83"/>
      <c r="R474" s="83"/>
      <c r="S474" s="83"/>
      <c r="T474" s="83"/>
      <c r="U474" s="83"/>
      <c r="V474" s="84"/>
      <c r="X474" s="67"/>
      <c r="Y474" s="67"/>
      <c r="Z474" s="67"/>
    </row>
    <row r="475" spans="4:26" s="57" customFormat="1" ht="14.1" customHeight="1" x14ac:dyDescent="0.3">
      <c r="D475" s="45" t="s">
        <v>48</v>
      </c>
      <c r="E475" s="31" t="s">
        <v>21</v>
      </c>
      <c r="F475" s="39"/>
      <c r="G475" s="39"/>
      <c r="H475" s="40"/>
      <c r="I475" s="79"/>
      <c r="J475" s="16">
        <f t="shared" ref="J475:V475" si="497">J453-J464</f>
        <v>87.3</v>
      </c>
      <c r="K475" s="16">
        <f t="shared" si="497"/>
        <v>87.3</v>
      </c>
      <c r="L475" s="16">
        <f t="shared" si="497"/>
        <v>87.3</v>
      </c>
      <c r="M475" s="16">
        <f t="shared" si="497"/>
        <v>87.3</v>
      </c>
      <c r="N475" s="16">
        <f t="shared" si="497"/>
        <v>87.3</v>
      </c>
      <c r="O475" s="16">
        <f t="shared" si="497"/>
        <v>87.3</v>
      </c>
      <c r="P475" s="16">
        <f t="shared" si="497"/>
        <v>87.3</v>
      </c>
      <c r="Q475" s="16">
        <f t="shared" si="497"/>
        <v>87.3</v>
      </c>
      <c r="R475" s="16">
        <f t="shared" si="497"/>
        <v>87.3</v>
      </c>
      <c r="S475" s="16">
        <f t="shared" si="497"/>
        <v>87.3</v>
      </c>
      <c r="T475" s="16">
        <f t="shared" si="497"/>
        <v>87.3</v>
      </c>
      <c r="U475" s="16">
        <f t="shared" si="497"/>
        <v>87.3</v>
      </c>
      <c r="V475" s="17">
        <f t="shared" si="497"/>
        <v>87.3</v>
      </c>
      <c r="X475" s="67"/>
      <c r="Y475" s="67"/>
      <c r="Z475" s="67"/>
    </row>
    <row r="476" spans="4:26" s="57" customFormat="1" ht="14.1" customHeight="1" x14ac:dyDescent="0.3">
      <c r="D476" s="45" t="s">
        <v>49</v>
      </c>
      <c r="E476" s="31" t="s">
        <v>21</v>
      </c>
      <c r="F476" s="39"/>
      <c r="G476" s="39"/>
      <c r="H476" s="40"/>
      <c r="I476" s="80"/>
      <c r="J476" s="16">
        <f t="shared" ref="J476:V476" si="498">J454-J465</f>
        <v>436.5</v>
      </c>
      <c r="K476" s="16">
        <f t="shared" si="498"/>
        <v>436.5</v>
      </c>
      <c r="L476" s="16">
        <f t="shared" si="498"/>
        <v>436.5</v>
      </c>
      <c r="M476" s="16">
        <f t="shared" si="498"/>
        <v>436.5</v>
      </c>
      <c r="N476" s="16">
        <f t="shared" si="498"/>
        <v>436.5</v>
      </c>
      <c r="O476" s="16">
        <f t="shared" si="498"/>
        <v>436.5</v>
      </c>
      <c r="P476" s="16">
        <f t="shared" si="498"/>
        <v>436.5</v>
      </c>
      <c r="Q476" s="16">
        <f t="shared" si="498"/>
        <v>436.5</v>
      </c>
      <c r="R476" s="16">
        <f t="shared" si="498"/>
        <v>436.5</v>
      </c>
      <c r="S476" s="16">
        <f t="shared" si="498"/>
        <v>436.5</v>
      </c>
      <c r="T476" s="16">
        <f t="shared" si="498"/>
        <v>436.5</v>
      </c>
      <c r="U476" s="16">
        <f t="shared" si="498"/>
        <v>436.5</v>
      </c>
      <c r="V476" s="17">
        <f t="shared" si="498"/>
        <v>436.5</v>
      </c>
      <c r="X476" s="67"/>
      <c r="Y476" s="67"/>
      <c r="Z476" s="67"/>
    </row>
    <row r="477" spans="4:26" s="57" customFormat="1" ht="14.1" customHeight="1" x14ac:dyDescent="0.3">
      <c r="D477" s="45" t="s">
        <v>50</v>
      </c>
      <c r="E477" s="31" t="s">
        <v>51</v>
      </c>
      <c r="F477" s="39"/>
      <c r="G477" s="39"/>
      <c r="H477" s="40"/>
      <c r="I477" s="80"/>
      <c r="J477" s="16">
        <f t="shared" ref="J477:V477" si="499">J455-J466</f>
        <v>1754.7</v>
      </c>
      <c r="K477" s="16">
        <f t="shared" si="499"/>
        <v>1754.7</v>
      </c>
      <c r="L477" s="16">
        <f t="shared" si="499"/>
        <v>1754.7</v>
      </c>
      <c r="M477" s="16">
        <f t="shared" si="499"/>
        <v>1754.7</v>
      </c>
      <c r="N477" s="16">
        <f t="shared" si="499"/>
        <v>1754.7</v>
      </c>
      <c r="O477" s="16">
        <f t="shared" si="499"/>
        <v>1754.7</v>
      </c>
      <c r="P477" s="16">
        <f t="shared" si="499"/>
        <v>1754.7</v>
      </c>
      <c r="Q477" s="16">
        <f t="shared" si="499"/>
        <v>1754.7</v>
      </c>
      <c r="R477" s="16">
        <f t="shared" si="499"/>
        <v>1754.7</v>
      </c>
      <c r="S477" s="16">
        <f t="shared" si="499"/>
        <v>1754.7</v>
      </c>
      <c r="T477" s="16">
        <f t="shared" si="499"/>
        <v>1754.7</v>
      </c>
      <c r="U477" s="16">
        <f t="shared" si="499"/>
        <v>1754.7</v>
      </c>
      <c r="V477" s="17">
        <f t="shared" si="499"/>
        <v>1754.7</v>
      </c>
      <c r="X477" s="67"/>
      <c r="Y477" s="67"/>
      <c r="Z477" s="67"/>
    </row>
    <row r="478" spans="4:26" s="57" customFormat="1" ht="14.1" customHeight="1" x14ac:dyDescent="0.3">
      <c r="D478" s="45" t="s">
        <v>52</v>
      </c>
      <c r="E478" s="31" t="s">
        <v>51</v>
      </c>
      <c r="F478" s="39"/>
      <c r="G478" s="39"/>
      <c r="H478" s="40"/>
      <c r="I478" s="80"/>
      <c r="J478" s="16">
        <f t="shared" ref="J478:V478" si="500">J456-J467</f>
        <v>1754.7</v>
      </c>
      <c r="K478" s="16">
        <f t="shared" si="500"/>
        <v>1754.7</v>
      </c>
      <c r="L478" s="16">
        <f t="shared" si="500"/>
        <v>1754.7</v>
      </c>
      <c r="M478" s="16">
        <f t="shared" si="500"/>
        <v>1754.7</v>
      </c>
      <c r="N478" s="16">
        <f t="shared" si="500"/>
        <v>1754.7</v>
      </c>
      <c r="O478" s="16">
        <f t="shared" si="500"/>
        <v>1754.7</v>
      </c>
      <c r="P478" s="16">
        <f t="shared" si="500"/>
        <v>1754.7</v>
      </c>
      <c r="Q478" s="16">
        <f t="shared" si="500"/>
        <v>1754.7</v>
      </c>
      <c r="R478" s="16">
        <f t="shared" si="500"/>
        <v>1754.7</v>
      </c>
      <c r="S478" s="16">
        <f t="shared" si="500"/>
        <v>1754.7</v>
      </c>
      <c r="T478" s="16">
        <f t="shared" si="500"/>
        <v>1754.7</v>
      </c>
      <c r="U478" s="16">
        <f t="shared" si="500"/>
        <v>1754.7</v>
      </c>
      <c r="V478" s="17">
        <f t="shared" si="500"/>
        <v>1754.7</v>
      </c>
      <c r="X478" s="67"/>
      <c r="Y478" s="67"/>
      <c r="Z478" s="67"/>
    </row>
    <row r="479" spans="4:26" s="57" customFormat="1" ht="14.1" customHeight="1" x14ac:dyDescent="0.3">
      <c r="D479" s="45" t="s">
        <v>48</v>
      </c>
      <c r="E479" s="31" t="s">
        <v>25</v>
      </c>
      <c r="F479" s="39"/>
      <c r="G479" s="39"/>
      <c r="H479" s="40"/>
      <c r="I479" s="80"/>
      <c r="J479" s="16">
        <f t="shared" ref="J479:V479" si="501">J457-J468</f>
        <v>400.03899999999999</v>
      </c>
      <c r="K479" s="16">
        <f t="shared" si="501"/>
        <v>400.03899999999999</v>
      </c>
      <c r="L479" s="16">
        <f t="shared" si="501"/>
        <v>400.03899999999999</v>
      </c>
      <c r="M479" s="16">
        <f t="shared" si="501"/>
        <v>400.03899999999999</v>
      </c>
      <c r="N479" s="16">
        <f t="shared" si="501"/>
        <v>400.03899999999999</v>
      </c>
      <c r="O479" s="16">
        <f t="shared" si="501"/>
        <v>400.03899999999999</v>
      </c>
      <c r="P479" s="16">
        <f t="shared" si="501"/>
        <v>400.03899999999999</v>
      </c>
      <c r="Q479" s="16">
        <f t="shared" si="501"/>
        <v>400.03899999999999</v>
      </c>
      <c r="R479" s="16">
        <f t="shared" si="501"/>
        <v>400.03899999999999</v>
      </c>
      <c r="S479" s="16">
        <f t="shared" si="501"/>
        <v>400.03899999999999</v>
      </c>
      <c r="T479" s="16">
        <f t="shared" si="501"/>
        <v>400.03899999999999</v>
      </c>
      <c r="U479" s="16">
        <f t="shared" si="501"/>
        <v>400.03899999999999</v>
      </c>
      <c r="V479" s="17">
        <f t="shared" si="501"/>
        <v>400.03899999999999</v>
      </c>
      <c r="X479" s="67"/>
      <c r="Y479" s="67"/>
      <c r="Z479" s="67"/>
    </row>
    <row r="480" spans="4:26" s="57" customFormat="1" ht="14.1" customHeight="1" x14ac:dyDescent="0.3">
      <c r="D480" s="45" t="s">
        <v>49</v>
      </c>
      <c r="E480" s="31" t="s">
        <v>25</v>
      </c>
      <c r="F480" s="39"/>
      <c r="G480" s="39"/>
      <c r="H480" s="40"/>
      <c r="I480" s="80"/>
      <c r="J480" s="16">
        <f t="shared" ref="J480:V480" si="502">J458-J469</f>
        <v>820.86699999999996</v>
      </c>
      <c r="K480" s="16">
        <f t="shared" si="502"/>
        <v>820.86699999999996</v>
      </c>
      <c r="L480" s="16">
        <f t="shared" si="502"/>
        <v>820.86699999999996</v>
      </c>
      <c r="M480" s="16">
        <f t="shared" si="502"/>
        <v>820.86699999999996</v>
      </c>
      <c r="N480" s="16">
        <f t="shared" si="502"/>
        <v>820.86699999999996</v>
      </c>
      <c r="O480" s="16">
        <f t="shared" si="502"/>
        <v>820.86699999999996</v>
      </c>
      <c r="P480" s="16">
        <f t="shared" si="502"/>
        <v>820.86699999999996</v>
      </c>
      <c r="Q480" s="16">
        <f t="shared" si="502"/>
        <v>820.86699999999996</v>
      </c>
      <c r="R480" s="16">
        <f t="shared" si="502"/>
        <v>820.86699999999996</v>
      </c>
      <c r="S480" s="16">
        <f t="shared" si="502"/>
        <v>820.86699999999996</v>
      </c>
      <c r="T480" s="16">
        <f t="shared" si="502"/>
        <v>820.86699999999996</v>
      </c>
      <c r="U480" s="16">
        <f t="shared" si="502"/>
        <v>820.86699999999996</v>
      </c>
      <c r="V480" s="17">
        <f t="shared" si="502"/>
        <v>820.86699999999996</v>
      </c>
      <c r="X480" s="60"/>
      <c r="Y480" s="60"/>
      <c r="Z480" s="60"/>
    </row>
    <row r="481" spans="4:37" s="57" customFormat="1" ht="14.1" customHeight="1" x14ac:dyDescent="0.3">
      <c r="D481" s="45" t="s">
        <v>50</v>
      </c>
      <c r="E481" s="31" t="s">
        <v>25</v>
      </c>
      <c r="F481" s="39"/>
      <c r="G481" s="39"/>
      <c r="H481" s="40"/>
      <c r="I481" s="80"/>
      <c r="J481" s="16">
        <f t="shared" ref="J481:V481" si="503">J459-J470</f>
        <v>80.977999999999994</v>
      </c>
      <c r="K481" s="16">
        <f t="shared" si="503"/>
        <v>80.977999999999994</v>
      </c>
      <c r="L481" s="16">
        <f t="shared" si="503"/>
        <v>80.977999999999994</v>
      </c>
      <c r="M481" s="16">
        <f t="shared" si="503"/>
        <v>80.977999999999994</v>
      </c>
      <c r="N481" s="16">
        <f t="shared" si="503"/>
        <v>80.977999999999994</v>
      </c>
      <c r="O481" s="16">
        <f t="shared" si="503"/>
        <v>80.977999999999994</v>
      </c>
      <c r="P481" s="16">
        <f t="shared" si="503"/>
        <v>80.977999999999994</v>
      </c>
      <c r="Q481" s="16">
        <f t="shared" si="503"/>
        <v>80.977999999999994</v>
      </c>
      <c r="R481" s="16">
        <f t="shared" si="503"/>
        <v>80.977999999999994</v>
      </c>
      <c r="S481" s="16">
        <f t="shared" si="503"/>
        <v>80.977999999999994</v>
      </c>
      <c r="T481" s="16">
        <f t="shared" si="503"/>
        <v>80.977999999999994</v>
      </c>
      <c r="U481" s="16">
        <f t="shared" si="503"/>
        <v>80.977999999999994</v>
      </c>
      <c r="V481" s="17">
        <f t="shared" si="503"/>
        <v>80.977999999999994</v>
      </c>
      <c r="X481" s="60"/>
      <c r="Y481" s="60"/>
      <c r="Z481" s="60"/>
    </row>
    <row r="482" spans="4:37" s="57" customFormat="1" ht="14.1" customHeight="1" x14ac:dyDescent="0.3">
      <c r="D482" s="45" t="s">
        <v>52</v>
      </c>
      <c r="E482" s="31" t="s">
        <v>25</v>
      </c>
      <c r="F482" s="39"/>
      <c r="G482" s="39"/>
      <c r="H482" s="39"/>
      <c r="I482" s="80"/>
      <c r="J482" s="16">
        <f t="shared" ref="J482:V482" si="504">J460-J471</f>
        <v>76.784000000000006</v>
      </c>
      <c r="K482" s="16">
        <f t="shared" si="504"/>
        <v>76.784000000000006</v>
      </c>
      <c r="L482" s="16">
        <f t="shared" si="504"/>
        <v>76.784000000000006</v>
      </c>
      <c r="M482" s="16">
        <f t="shared" si="504"/>
        <v>76.784000000000006</v>
      </c>
      <c r="N482" s="16">
        <f t="shared" si="504"/>
        <v>76.784000000000006</v>
      </c>
      <c r="O482" s="16">
        <f t="shared" si="504"/>
        <v>76.784000000000006</v>
      </c>
      <c r="P482" s="16">
        <f t="shared" si="504"/>
        <v>76.784000000000006</v>
      </c>
      <c r="Q482" s="16">
        <f t="shared" si="504"/>
        <v>76.784000000000006</v>
      </c>
      <c r="R482" s="16">
        <f t="shared" si="504"/>
        <v>76.784000000000006</v>
      </c>
      <c r="S482" s="16">
        <f t="shared" si="504"/>
        <v>76.784000000000006</v>
      </c>
      <c r="T482" s="16">
        <f t="shared" si="504"/>
        <v>76.784000000000006</v>
      </c>
      <c r="U482" s="16">
        <f t="shared" si="504"/>
        <v>76.784000000000006</v>
      </c>
      <c r="V482" s="17">
        <f t="shared" si="504"/>
        <v>76.784000000000006</v>
      </c>
      <c r="X482" s="60"/>
      <c r="Y482" s="60"/>
      <c r="Z482" s="60"/>
    </row>
    <row r="483" spans="4:37" s="57" customFormat="1" ht="14.1" customHeight="1" x14ac:dyDescent="0.3">
      <c r="D483" s="44" t="s">
        <v>26</v>
      </c>
      <c r="E483" s="32" t="s">
        <v>25</v>
      </c>
      <c r="F483" s="43"/>
      <c r="G483" s="43"/>
      <c r="H483" s="43"/>
      <c r="I483" s="44"/>
      <c r="J483" s="33">
        <f t="shared" ref="J483:V483" si="505">SUM(J479:J482)</f>
        <v>1378.6680000000001</v>
      </c>
      <c r="K483" s="33">
        <f t="shared" si="505"/>
        <v>1378.6680000000001</v>
      </c>
      <c r="L483" s="33">
        <f t="shared" si="505"/>
        <v>1378.6680000000001</v>
      </c>
      <c r="M483" s="33">
        <f t="shared" si="505"/>
        <v>1378.6680000000001</v>
      </c>
      <c r="N483" s="33">
        <f t="shared" si="505"/>
        <v>1378.6680000000001</v>
      </c>
      <c r="O483" s="33">
        <f t="shared" si="505"/>
        <v>1378.6680000000001</v>
      </c>
      <c r="P483" s="33">
        <f t="shared" si="505"/>
        <v>1378.6680000000001</v>
      </c>
      <c r="Q483" s="33">
        <f t="shared" si="505"/>
        <v>1378.6680000000001</v>
      </c>
      <c r="R483" s="33">
        <f t="shared" si="505"/>
        <v>1378.6680000000001</v>
      </c>
      <c r="S483" s="33">
        <f t="shared" si="505"/>
        <v>1378.6680000000001</v>
      </c>
      <c r="T483" s="33">
        <f t="shared" si="505"/>
        <v>1378.6680000000001</v>
      </c>
      <c r="U483" s="33">
        <f t="shared" si="505"/>
        <v>1378.6680000000001</v>
      </c>
      <c r="V483" s="19">
        <f t="shared" si="505"/>
        <v>1378.6680000000001</v>
      </c>
      <c r="X483" s="60"/>
      <c r="Y483" s="60"/>
      <c r="Z483" s="60"/>
    </row>
    <row r="485" spans="4:37" x14ac:dyDescent="0.3">
      <c r="D485" s="85"/>
      <c r="E485" s="86"/>
      <c r="F485" s="86"/>
      <c r="G485" s="86"/>
      <c r="H485" s="86"/>
      <c r="I485" s="86"/>
      <c r="J485" s="86"/>
      <c r="K485" s="86"/>
      <c r="L485" s="86"/>
      <c r="M485" s="86"/>
      <c r="N485" s="86"/>
      <c r="O485" s="86"/>
      <c r="P485" s="86"/>
      <c r="Q485" s="86"/>
      <c r="R485" s="86"/>
      <c r="S485" s="86"/>
      <c r="T485" s="86"/>
      <c r="U485" s="86"/>
      <c r="V485" s="87"/>
    </row>
    <row r="486" spans="4:37" x14ac:dyDescent="0.3">
      <c r="D486" s="88"/>
      <c r="E486" s="89"/>
      <c r="F486" s="89"/>
      <c r="G486" s="89"/>
      <c r="H486" s="89"/>
      <c r="I486" s="89"/>
      <c r="J486" s="89"/>
      <c r="K486" s="89"/>
      <c r="L486" s="89"/>
      <c r="M486" s="89"/>
      <c r="N486" s="89"/>
      <c r="O486" s="89"/>
      <c r="P486" s="89"/>
      <c r="Q486" s="89"/>
      <c r="R486" s="89"/>
      <c r="S486" s="89"/>
      <c r="T486" s="89"/>
      <c r="U486" s="89"/>
      <c r="V486" s="90"/>
    </row>
    <row r="487" spans="4:37" x14ac:dyDescent="0.3"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</row>
    <row r="488" spans="4:37" x14ac:dyDescent="0.3"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</row>
    <row r="489" spans="4:37" x14ac:dyDescent="0.3"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</row>
    <row r="490" spans="4:37" x14ac:dyDescent="0.3"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</row>
    <row r="491" spans="4:37" x14ac:dyDescent="0.3"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</row>
    <row r="492" spans="4:37" x14ac:dyDescent="0.3"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</row>
    <row r="493" spans="4:37" x14ac:dyDescent="0.3"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</row>
    <row r="494" spans="4:37" x14ac:dyDescent="0.3"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</row>
    <row r="495" spans="4:37" x14ac:dyDescent="0.3"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</row>
    <row r="496" spans="4:37" x14ac:dyDescent="0.3"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</row>
    <row r="497" spans="4:37" x14ac:dyDescent="0.3"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</row>
    <row r="498" spans="4:37" x14ac:dyDescent="0.3"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</row>
    <row r="499" spans="4:37" x14ac:dyDescent="0.3"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</row>
    <row r="500" spans="4:37" x14ac:dyDescent="0.3"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</row>
    <row r="501" spans="4:37" x14ac:dyDescent="0.3"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</row>
    <row r="502" spans="4:37" x14ac:dyDescent="0.3"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</row>
    <row r="503" spans="4:37" x14ac:dyDescent="0.3"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</row>
    <row r="504" spans="4:37" x14ac:dyDescent="0.3"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</row>
    <row r="505" spans="4:37" x14ac:dyDescent="0.3"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</row>
    <row r="506" spans="4:37" x14ac:dyDescent="0.3"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</row>
    <row r="507" spans="4:37" x14ac:dyDescent="0.3"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</row>
    <row r="508" spans="4:37" x14ac:dyDescent="0.3"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</row>
    <row r="509" spans="4:37" x14ac:dyDescent="0.3"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</row>
    <row r="510" spans="4:37" x14ac:dyDescent="0.3"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</row>
    <row r="511" spans="4:37" x14ac:dyDescent="0.3"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</row>
    <row r="512" spans="4:37" x14ac:dyDescent="0.3"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</row>
    <row r="513" spans="4:37" x14ac:dyDescent="0.3"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</row>
    <row r="514" spans="4:37" x14ac:dyDescent="0.3"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</row>
    <row r="515" spans="4:37" x14ac:dyDescent="0.3"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</row>
    <row r="516" spans="4:37" x14ac:dyDescent="0.3"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</row>
    <row r="517" spans="4:37" x14ac:dyDescent="0.3"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</row>
    <row r="518" spans="4:37" x14ac:dyDescent="0.3"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</row>
    <row r="519" spans="4:37" x14ac:dyDescent="0.3"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</row>
    <row r="520" spans="4:37" x14ac:dyDescent="0.3"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</row>
    <row r="521" spans="4:37" x14ac:dyDescent="0.3"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</row>
    <row r="522" spans="4:37" x14ac:dyDescent="0.3"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</row>
    <row r="523" spans="4:37" x14ac:dyDescent="0.3"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</row>
    <row r="524" spans="4:37" x14ac:dyDescent="0.3"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</row>
    <row r="525" spans="4:37" x14ac:dyDescent="0.3"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</row>
    <row r="526" spans="4:37" x14ac:dyDescent="0.3"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</row>
    <row r="527" spans="4:37" x14ac:dyDescent="0.3"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</row>
  </sheetData>
  <protectedRanges>
    <protectedRange sqref="Y28 J57:U60 J94:U97 J131:U134 J168:U171 J205:U208 J242:U245 J279:U282 J316:U319 J353:U356 J390:U393 J427:U430 J464:U467" name="Úspory"/>
  </protectedRanges>
  <mergeCells count="157">
    <mergeCell ref="I401:I408"/>
    <mergeCell ref="I400:V400"/>
    <mergeCell ref="D399:V399"/>
    <mergeCell ref="I390:I397"/>
    <mergeCell ref="I389:V389"/>
    <mergeCell ref="I57:I64"/>
    <mergeCell ref="D66:V66"/>
    <mergeCell ref="I67:V67"/>
    <mergeCell ref="I68:I75"/>
    <mergeCell ref="D78:V79"/>
    <mergeCell ref="D81:V81"/>
    <mergeCell ref="I82:V82"/>
    <mergeCell ref="D6:V6"/>
    <mergeCell ref="D17:V17"/>
    <mergeCell ref="D28:V28"/>
    <mergeCell ref="I19:I26"/>
    <mergeCell ref="I30:I37"/>
    <mergeCell ref="I29:V29"/>
    <mergeCell ref="I7:V7"/>
    <mergeCell ref="I18:V18"/>
    <mergeCell ref="X45:X46"/>
    <mergeCell ref="Y45:Y46"/>
    <mergeCell ref="Z45:Z46"/>
    <mergeCell ref="D55:V55"/>
    <mergeCell ref="I56:V56"/>
    <mergeCell ref="Y7:Y8"/>
    <mergeCell ref="Z7:Z8"/>
    <mergeCell ref="X7:X8"/>
    <mergeCell ref="D3:V4"/>
    <mergeCell ref="D41:V42"/>
    <mergeCell ref="D44:V44"/>
    <mergeCell ref="I45:V45"/>
    <mergeCell ref="Z119:Z120"/>
    <mergeCell ref="I94:I101"/>
    <mergeCell ref="D103:V103"/>
    <mergeCell ref="I104:V104"/>
    <mergeCell ref="I105:I112"/>
    <mergeCell ref="D115:V116"/>
    <mergeCell ref="X82:X83"/>
    <mergeCell ref="Y82:Y83"/>
    <mergeCell ref="Z82:Z83"/>
    <mergeCell ref="D92:V92"/>
    <mergeCell ref="I93:V93"/>
    <mergeCell ref="D129:V129"/>
    <mergeCell ref="I130:V130"/>
    <mergeCell ref="I131:I138"/>
    <mergeCell ref="D140:V140"/>
    <mergeCell ref="I141:V141"/>
    <mergeCell ref="D118:V118"/>
    <mergeCell ref="I119:V119"/>
    <mergeCell ref="X119:X120"/>
    <mergeCell ref="Y119:Y120"/>
    <mergeCell ref="Y156:Y157"/>
    <mergeCell ref="Z156:Z157"/>
    <mergeCell ref="D166:V166"/>
    <mergeCell ref="I167:V167"/>
    <mergeCell ref="I168:I175"/>
    <mergeCell ref="I142:I149"/>
    <mergeCell ref="D152:V153"/>
    <mergeCell ref="D155:V155"/>
    <mergeCell ref="I156:V156"/>
    <mergeCell ref="X156:X157"/>
    <mergeCell ref="I193:V193"/>
    <mergeCell ref="X193:X194"/>
    <mergeCell ref="Y193:Y194"/>
    <mergeCell ref="Z193:Z194"/>
    <mergeCell ref="D203:V203"/>
    <mergeCell ref="D177:V177"/>
    <mergeCell ref="I178:V178"/>
    <mergeCell ref="I179:I186"/>
    <mergeCell ref="D189:V190"/>
    <mergeCell ref="D192:V192"/>
    <mergeCell ref="D226:V227"/>
    <mergeCell ref="D229:V229"/>
    <mergeCell ref="I230:V230"/>
    <mergeCell ref="X230:X231"/>
    <mergeCell ref="Y230:Y231"/>
    <mergeCell ref="I204:V204"/>
    <mergeCell ref="I205:I212"/>
    <mergeCell ref="D214:V214"/>
    <mergeCell ref="I215:V215"/>
    <mergeCell ref="I216:I223"/>
    <mergeCell ref="I252:V252"/>
    <mergeCell ref="I253:I260"/>
    <mergeCell ref="D263:V264"/>
    <mergeCell ref="D266:V266"/>
    <mergeCell ref="I267:V267"/>
    <mergeCell ref="Z230:Z231"/>
    <mergeCell ref="D240:V240"/>
    <mergeCell ref="I241:V241"/>
    <mergeCell ref="I242:I249"/>
    <mergeCell ref="D251:V251"/>
    <mergeCell ref="Z304:Z305"/>
    <mergeCell ref="I279:I286"/>
    <mergeCell ref="D288:V288"/>
    <mergeCell ref="I289:V289"/>
    <mergeCell ref="I290:I297"/>
    <mergeCell ref="D300:V301"/>
    <mergeCell ref="X267:X268"/>
    <mergeCell ref="Y267:Y268"/>
    <mergeCell ref="Z267:Z268"/>
    <mergeCell ref="D277:V277"/>
    <mergeCell ref="I278:V278"/>
    <mergeCell ref="D314:V314"/>
    <mergeCell ref="I315:V315"/>
    <mergeCell ref="I316:I323"/>
    <mergeCell ref="D325:V325"/>
    <mergeCell ref="I326:V326"/>
    <mergeCell ref="D303:V303"/>
    <mergeCell ref="I304:V304"/>
    <mergeCell ref="X304:X305"/>
    <mergeCell ref="Y304:Y305"/>
    <mergeCell ref="Y341:Y342"/>
    <mergeCell ref="Z341:Z342"/>
    <mergeCell ref="D351:V351"/>
    <mergeCell ref="I352:V352"/>
    <mergeCell ref="I353:I360"/>
    <mergeCell ref="I327:I334"/>
    <mergeCell ref="D337:V338"/>
    <mergeCell ref="D340:V340"/>
    <mergeCell ref="I341:V341"/>
    <mergeCell ref="X341:X342"/>
    <mergeCell ref="I378:V378"/>
    <mergeCell ref="X378:X379"/>
    <mergeCell ref="Y378:Y379"/>
    <mergeCell ref="Z378:Z379"/>
    <mergeCell ref="D388:V388"/>
    <mergeCell ref="D362:V362"/>
    <mergeCell ref="I363:V363"/>
    <mergeCell ref="I364:I371"/>
    <mergeCell ref="D374:V375"/>
    <mergeCell ref="D377:V377"/>
    <mergeCell ref="D411:V412"/>
    <mergeCell ref="D414:V414"/>
    <mergeCell ref="I415:V415"/>
    <mergeCell ref="X415:X416"/>
    <mergeCell ref="Y415:Y416"/>
    <mergeCell ref="I437:V437"/>
    <mergeCell ref="I438:I445"/>
    <mergeCell ref="D448:V449"/>
    <mergeCell ref="D451:V451"/>
    <mergeCell ref="I452:V452"/>
    <mergeCell ref="Z415:Z416"/>
    <mergeCell ref="D425:V425"/>
    <mergeCell ref="I426:V426"/>
    <mergeCell ref="I427:I434"/>
    <mergeCell ref="D436:V436"/>
    <mergeCell ref="I464:I471"/>
    <mergeCell ref="D473:V473"/>
    <mergeCell ref="I474:V474"/>
    <mergeCell ref="I475:I482"/>
    <mergeCell ref="D485:V486"/>
    <mergeCell ref="X452:X453"/>
    <mergeCell ref="Y452:Y453"/>
    <mergeCell ref="Z452:Z453"/>
    <mergeCell ref="D462:V462"/>
    <mergeCell ref="I463:V46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4F28A-2FE4-49D3-81D0-6E6A7A1B6F76}">
  <dimension ref="A1:BI441"/>
  <sheetViews>
    <sheetView tabSelected="1" zoomScaleNormal="100" workbookViewId="0">
      <selection activeCell="AA23" sqref="AA23"/>
    </sheetView>
  </sheetViews>
  <sheetFormatPr defaultColWidth="8.77734375" defaultRowHeight="10.199999999999999" x14ac:dyDescent="0.2"/>
  <cols>
    <col min="1" max="1" width="3.21875" style="27" customWidth="1"/>
    <col min="2" max="2" width="32.21875" style="46" bestFit="1" customWidth="1"/>
    <col min="3" max="3" width="8.77734375" style="46"/>
    <col min="4" max="6" width="0" style="46" hidden="1" customWidth="1"/>
    <col min="7" max="7" width="5.21875" style="46" customWidth="1"/>
    <col min="8" max="8" width="12.21875" style="46" bestFit="1" customWidth="1"/>
    <col min="9" max="9" width="9" style="46" bestFit="1" customWidth="1"/>
    <col min="10" max="10" width="9.5546875" style="46" bestFit="1" customWidth="1"/>
    <col min="11" max="20" width="9" style="46" bestFit="1" customWidth="1"/>
    <col min="21" max="21" width="8.77734375" style="46" hidden="1" customWidth="1"/>
    <col min="22" max="25" width="8.77734375" style="27"/>
    <col min="26" max="26" width="2.21875" style="27" customWidth="1"/>
    <col min="27" max="61" width="8.77734375" style="27"/>
    <col min="62" max="16384" width="8.77734375" style="46"/>
  </cols>
  <sheetData>
    <row r="1" spans="1:61" s="27" customFormat="1" x14ac:dyDescent="0.2"/>
    <row r="2" spans="1:61" x14ac:dyDescent="0.2">
      <c r="B2" s="123" t="s">
        <v>69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61" ht="12" x14ac:dyDescent="0.3"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W3" s="99" t="s">
        <v>7</v>
      </c>
      <c r="X3" s="100"/>
      <c r="Y3" s="100"/>
      <c r="Z3" s="101"/>
    </row>
    <row r="4" spans="1:61" ht="12" x14ac:dyDescent="0.3">
      <c r="B4" s="6" t="s">
        <v>39</v>
      </c>
      <c r="C4" s="3">
        <v>12</v>
      </c>
      <c r="D4" s="4"/>
      <c r="E4" s="4"/>
      <c r="F4" s="5" t="s">
        <v>40</v>
      </c>
      <c r="G4" s="124"/>
      <c r="H4" s="125"/>
      <c r="I4" s="3">
        <v>2024</v>
      </c>
      <c r="J4" s="3">
        <f>I4+1</f>
        <v>2025</v>
      </c>
      <c r="K4" s="3">
        <f t="shared" ref="K4:U4" si="0">J4+1</f>
        <v>2026</v>
      </c>
      <c r="L4" s="3">
        <f t="shared" si="0"/>
        <v>2027</v>
      </c>
      <c r="M4" s="3">
        <f t="shared" si="0"/>
        <v>2028</v>
      </c>
      <c r="N4" s="3">
        <f t="shared" si="0"/>
        <v>2029</v>
      </c>
      <c r="O4" s="3">
        <f t="shared" si="0"/>
        <v>2030</v>
      </c>
      <c r="P4" s="3">
        <f t="shared" si="0"/>
        <v>2031</v>
      </c>
      <c r="Q4" s="3">
        <f t="shared" si="0"/>
        <v>2032</v>
      </c>
      <c r="R4" s="3">
        <f t="shared" si="0"/>
        <v>2033</v>
      </c>
      <c r="S4" s="3">
        <f t="shared" si="0"/>
        <v>2034</v>
      </c>
      <c r="T4" s="3">
        <f t="shared" si="0"/>
        <v>2035</v>
      </c>
      <c r="U4" s="5">
        <f t="shared" si="0"/>
        <v>2036</v>
      </c>
      <c r="W4" s="102" t="s">
        <v>8</v>
      </c>
      <c r="X4" s="103"/>
      <c r="Y4" s="103"/>
      <c r="Z4" s="104"/>
    </row>
    <row r="5" spans="1:61" ht="29.1" customHeight="1" x14ac:dyDescent="0.2">
      <c r="B5" s="98" t="s">
        <v>70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</row>
    <row r="6" spans="1:61" s="48" customFormat="1" ht="14.1" customHeight="1" x14ac:dyDescent="0.3">
      <c r="A6" s="36"/>
      <c r="B6" s="31" t="s">
        <v>43</v>
      </c>
      <c r="C6" s="31" t="s">
        <v>44</v>
      </c>
      <c r="D6" s="45"/>
      <c r="E6" s="45"/>
      <c r="F6" s="31"/>
      <c r="G6" s="31" t="s">
        <v>40</v>
      </c>
      <c r="H6" s="31" t="s">
        <v>41</v>
      </c>
      <c r="I6" s="82"/>
      <c r="J6" s="83"/>
      <c r="K6" s="83"/>
      <c r="L6" s="83"/>
      <c r="M6" s="83"/>
      <c r="N6" s="83"/>
      <c r="O6" s="83"/>
      <c r="P6" s="83"/>
      <c r="Q6" s="83"/>
      <c r="R6" s="83"/>
      <c r="S6" s="83"/>
      <c r="T6" s="84"/>
      <c r="U6" s="45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</row>
    <row r="7" spans="1:61" s="48" customFormat="1" ht="14.1" customHeight="1" x14ac:dyDescent="0.3">
      <c r="A7" s="36"/>
      <c r="B7" s="45" t="s">
        <v>48</v>
      </c>
      <c r="C7" s="31" t="s">
        <v>21</v>
      </c>
      <c r="D7" s="50"/>
      <c r="E7" s="50"/>
      <c r="F7" s="47"/>
      <c r="G7" s="17">
        <v>1</v>
      </c>
      <c r="H7" s="22">
        <f>Úspory!I8</f>
        <v>1325.1999999999998</v>
      </c>
      <c r="I7" s="16">
        <f>H7</f>
        <v>1325.1999999999998</v>
      </c>
      <c r="J7" s="16">
        <f t="shared" ref="J7:U7" si="1">I7</f>
        <v>1325.1999999999998</v>
      </c>
      <c r="K7" s="16">
        <f t="shared" si="1"/>
        <v>1325.1999999999998</v>
      </c>
      <c r="L7" s="16">
        <f t="shared" si="1"/>
        <v>1325.1999999999998</v>
      </c>
      <c r="M7" s="16">
        <f t="shared" si="1"/>
        <v>1325.1999999999998</v>
      </c>
      <c r="N7" s="16">
        <f t="shared" si="1"/>
        <v>1325.1999999999998</v>
      </c>
      <c r="O7" s="16">
        <f t="shared" si="1"/>
        <v>1325.1999999999998</v>
      </c>
      <c r="P7" s="16">
        <f t="shared" si="1"/>
        <v>1325.1999999999998</v>
      </c>
      <c r="Q7" s="16">
        <f t="shared" si="1"/>
        <v>1325.1999999999998</v>
      </c>
      <c r="R7" s="16">
        <f t="shared" si="1"/>
        <v>1325.1999999999998</v>
      </c>
      <c r="S7" s="16">
        <f t="shared" si="1"/>
        <v>1325.1999999999998</v>
      </c>
      <c r="T7" s="16">
        <f t="shared" si="1"/>
        <v>1325.1999999999998</v>
      </c>
      <c r="U7" s="47">
        <f t="shared" si="1"/>
        <v>1325.1999999999998</v>
      </c>
      <c r="V7" s="41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</row>
    <row r="8" spans="1:61" s="48" customFormat="1" ht="14.1" customHeight="1" x14ac:dyDescent="0.3">
      <c r="A8" s="36"/>
      <c r="B8" s="45" t="s">
        <v>49</v>
      </c>
      <c r="C8" s="31" t="s">
        <v>21</v>
      </c>
      <c r="D8" s="50"/>
      <c r="E8" s="50"/>
      <c r="F8" s="47"/>
      <c r="G8" s="17">
        <v>2</v>
      </c>
      <c r="H8" s="22">
        <f>Úspory!I9</f>
        <v>9706.4</v>
      </c>
      <c r="I8" s="16">
        <f t="shared" ref="I8:U14" si="2">H8</f>
        <v>9706.4</v>
      </c>
      <c r="J8" s="16">
        <f t="shared" si="2"/>
        <v>9706.4</v>
      </c>
      <c r="K8" s="16">
        <f t="shared" si="2"/>
        <v>9706.4</v>
      </c>
      <c r="L8" s="16">
        <f t="shared" si="2"/>
        <v>9706.4</v>
      </c>
      <c r="M8" s="16">
        <f t="shared" si="2"/>
        <v>9706.4</v>
      </c>
      <c r="N8" s="16">
        <f t="shared" si="2"/>
        <v>9706.4</v>
      </c>
      <c r="O8" s="16">
        <f t="shared" si="2"/>
        <v>9706.4</v>
      </c>
      <c r="P8" s="16">
        <f t="shared" si="2"/>
        <v>9706.4</v>
      </c>
      <c r="Q8" s="16">
        <f t="shared" si="2"/>
        <v>9706.4</v>
      </c>
      <c r="R8" s="16">
        <f t="shared" si="2"/>
        <v>9706.4</v>
      </c>
      <c r="S8" s="16">
        <f t="shared" si="2"/>
        <v>9706.4</v>
      </c>
      <c r="T8" s="16">
        <f t="shared" si="2"/>
        <v>9706.4</v>
      </c>
      <c r="U8" s="47">
        <f t="shared" si="2"/>
        <v>9706.4</v>
      </c>
      <c r="V8" s="41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</row>
    <row r="9" spans="1:61" s="48" customFormat="1" ht="14.1" customHeight="1" x14ac:dyDescent="0.3">
      <c r="A9" s="36"/>
      <c r="B9" s="45" t="s">
        <v>50</v>
      </c>
      <c r="C9" s="31" t="s">
        <v>51</v>
      </c>
      <c r="D9" s="50"/>
      <c r="E9" s="50"/>
      <c r="F9" s="47"/>
      <c r="G9" s="17">
        <v>3</v>
      </c>
      <c r="H9" s="22">
        <f>Úspory!I10</f>
        <v>34019</v>
      </c>
      <c r="I9" s="16">
        <f t="shared" si="2"/>
        <v>34019</v>
      </c>
      <c r="J9" s="16">
        <f t="shared" si="2"/>
        <v>34019</v>
      </c>
      <c r="K9" s="16">
        <f t="shared" si="2"/>
        <v>34019</v>
      </c>
      <c r="L9" s="16">
        <f t="shared" si="2"/>
        <v>34019</v>
      </c>
      <c r="M9" s="16">
        <f t="shared" si="2"/>
        <v>34019</v>
      </c>
      <c r="N9" s="16">
        <f t="shared" si="2"/>
        <v>34019</v>
      </c>
      <c r="O9" s="16">
        <f t="shared" si="2"/>
        <v>34019</v>
      </c>
      <c r="P9" s="16">
        <f t="shared" si="2"/>
        <v>34019</v>
      </c>
      <c r="Q9" s="16">
        <f t="shared" si="2"/>
        <v>34019</v>
      </c>
      <c r="R9" s="16">
        <f t="shared" si="2"/>
        <v>34019</v>
      </c>
      <c r="S9" s="16">
        <f t="shared" si="2"/>
        <v>34019</v>
      </c>
      <c r="T9" s="16">
        <f t="shared" si="2"/>
        <v>34019</v>
      </c>
      <c r="U9" s="47">
        <f t="shared" si="2"/>
        <v>34019</v>
      </c>
      <c r="V9" s="41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</row>
    <row r="10" spans="1:61" s="48" customFormat="1" ht="14.1" customHeight="1" x14ac:dyDescent="0.3">
      <c r="A10" s="36"/>
      <c r="B10" s="45" t="s">
        <v>52</v>
      </c>
      <c r="C10" s="31" t="s">
        <v>51</v>
      </c>
      <c r="D10" s="50"/>
      <c r="E10" s="50"/>
      <c r="F10" s="47"/>
      <c r="G10" s="17">
        <v>4</v>
      </c>
      <c r="H10" s="22">
        <f>Úspory!I11</f>
        <v>34019</v>
      </c>
      <c r="I10" s="16">
        <f t="shared" si="2"/>
        <v>34019</v>
      </c>
      <c r="J10" s="16">
        <f t="shared" si="2"/>
        <v>34019</v>
      </c>
      <c r="K10" s="16">
        <f t="shared" si="2"/>
        <v>34019</v>
      </c>
      <c r="L10" s="16">
        <f t="shared" si="2"/>
        <v>34019</v>
      </c>
      <c r="M10" s="16">
        <f t="shared" si="2"/>
        <v>34019</v>
      </c>
      <c r="N10" s="16">
        <f t="shared" si="2"/>
        <v>34019</v>
      </c>
      <c r="O10" s="16">
        <f t="shared" si="2"/>
        <v>34019</v>
      </c>
      <c r="P10" s="16">
        <f t="shared" si="2"/>
        <v>34019</v>
      </c>
      <c r="Q10" s="16">
        <f t="shared" si="2"/>
        <v>34019</v>
      </c>
      <c r="R10" s="16">
        <f t="shared" si="2"/>
        <v>34019</v>
      </c>
      <c r="S10" s="16">
        <f t="shared" si="2"/>
        <v>34019</v>
      </c>
      <c r="T10" s="16">
        <f t="shared" si="2"/>
        <v>34019</v>
      </c>
      <c r="U10" s="47">
        <f t="shared" si="2"/>
        <v>34019</v>
      </c>
      <c r="V10" s="41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</row>
    <row r="11" spans="1:61" s="48" customFormat="1" ht="14.1" customHeight="1" x14ac:dyDescent="0.3">
      <c r="A11" s="36"/>
      <c r="B11" s="45" t="s">
        <v>48</v>
      </c>
      <c r="C11" s="31" t="s">
        <v>25</v>
      </c>
      <c r="D11" s="50"/>
      <c r="E11" s="50"/>
      <c r="F11" s="47"/>
      <c r="G11" s="17">
        <v>5</v>
      </c>
      <c r="H11" s="22">
        <f>Úspory!I12</f>
        <v>5539.6849999999995</v>
      </c>
      <c r="I11" s="16">
        <f t="shared" si="2"/>
        <v>5539.6849999999995</v>
      </c>
      <c r="J11" s="16">
        <f t="shared" si="2"/>
        <v>5539.6849999999995</v>
      </c>
      <c r="K11" s="16">
        <f t="shared" si="2"/>
        <v>5539.6849999999995</v>
      </c>
      <c r="L11" s="16">
        <f t="shared" si="2"/>
        <v>5539.6849999999995</v>
      </c>
      <c r="M11" s="16">
        <f t="shared" si="2"/>
        <v>5539.6849999999995</v>
      </c>
      <c r="N11" s="16">
        <f t="shared" si="2"/>
        <v>5539.6849999999995</v>
      </c>
      <c r="O11" s="16">
        <f t="shared" si="2"/>
        <v>5539.6849999999995</v>
      </c>
      <c r="P11" s="16">
        <f t="shared" si="2"/>
        <v>5539.6849999999995</v>
      </c>
      <c r="Q11" s="16">
        <f t="shared" si="2"/>
        <v>5539.6849999999995</v>
      </c>
      <c r="R11" s="16">
        <f t="shared" si="2"/>
        <v>5539.6849999999995</v>
      </c>
      <c r="S11" s="16">
        <f t="shared" si="2"/>
        <v>5539.6849999999995</v>
      </c>
      <c r="T11" s="16">
        <f t="shared" si="2"/>
        <v>5539.6849999999995</v>
      </c>
      <c r="U11" s="47">
        <f t="shared" si="2"/>
        <v>5539.6849999999995</v>
      </c>
      <c r="V11" s="41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</row>
    <row r="12" spans="1:61" s="48" customFormat="1" ht="14.1" customHeight="1" x14ac:dyDescent="0.3">
      <c r="A12" s="36"/>
      <c r="B12" s="45" t="s">
        <v>49</v>
      </c>
      <c r="C12" s="31" t="s">
        <v>25</v>
      </c>
      <c r="D12" s="50"/>
      <c r="E12" s="50"/>
      <c r="F12" s="47"/>
      <c r="G12" s="17">
        <v>6</v>
      </c>
      <c r="H12" s="22">
        <f>Úspory!I13</f>
        <v>17454.266</v>
      </c>
      <c r="I12" s="16">
        <f t="shared" si="2"/>
        <v>17454.266</v>
      </c>
      <c r="J12" s="16">
        <f t="shared" si="2"/>
        <v>17454.266</v>
      </c>
      <c r="K12" s="16">
        <f t="shared" si="2"/>
        <v>17454.266</v>
      </c>
      <c r="L12" s="16">
        <f t="shared" si="2"/>
        <v>17454.266</v>
      </c>
      <c r="M12" s="16">
        <f t="shared" si="2"/>
        <v>17454.266</v>
      </c>
      <c r="N12" s="16">
        <f t="shared" si="2"/>
        <v>17454.266</v>
      </c>
      <c r="O12" s="16">
        <f t="shared" si="2"/>
        <v>17454.266</v>
      </c>
      <c r="P12" s="16">
        <f t="shared" si="2"/>
        <v>17454.266</v>
      </c>
      <c r="Q12" s="16">
        <f t="shared" si="2"/>
        <v>17454.266</v>
      </c>
      <c r="R12" s="16">
        <f t="shared" si="2"/>
        <v>17454.266</v>
      </c>
      <c r="S12" s="16">
        <f t="shared" si="2"/>
        <v>17454.266</v>
      </c>
      <c r="T12" s="16">
        <f t="shared" si="2"/>
        <v>17454.266</v>
      </c>
      <c r="U12" s="47">
        <f t="shared" si="2"/>
        <v>17454.266</v>
      </c>
      <c r="V12" s="41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</row>
    <row r="13" spans="1:61" s="48" customFormat="1" ht="14.1" customHeight="1" x14ac:dyDescent="0.3">
      <c r="A13" s="36"/>
      <c r="B13" s="45" t="s">
        <v>50</v>
      </c>
      <c r="C13" s="31" t="s">
        <v>25</v>
      </c>
      <c r="D13" s="50"/>
      <c r="E13" s="50"/>
      <c r="F13" s="47"/>
      <c r="G13" s="17">
        <v>7</v>
      </c>
      <c r="H13" s="22">
        <f>Úspory!I14</f>
        <v>1558.5750000000003</v>
      </c>
      <c r="I13" s="16">
        <f t="shared" si="2"/>
        <v>1558.5750000000003</v>
      </c>
      <c r="J13" s="16">
        <f t="shared" si="2"/>
        <v>1558.5750000000003</v>
      </c>
      <c r="K13" s="16">
        <f t="shared" si="2"/>
        <v>1558.5750000000003</v>
      </c>
      <c r="L13" s="16">
        <f t="shared" si="2"/>
        <v>1558.5750000000003</v>
      </c>
      <c r="M13" s="16">
        <f t="shared" si="2"/>
        <v>1558.5750000000003</v>
      </c>
      <c r="N13" s="16">
        <f t="shared" si="2"/>
        <v>1558.5750000000003</v>
      </c>
      <c r="O13" s="16">
        <f t="shared" si="2"/>
        <v>1558.5750000000003</v>
      </c>
      <c r="P13" s="16">
        <f t="shared" si="2"/>
        <v>1558.5750000000003</v>
      </c>
      <c r="Q13" s="16">
        <f t="shared" si="2"/>
        <v>1558.5750000000003</v>
      </c>
      <c r="R13" s="16">
        <f t="shared" si="2"/>
        <v>1558.5750000000003</v>
      </c>
      <c r="S13" s="16">
        <f t="shared" si="2"/>
        <v>1558.5750000000003</v>
      </c>
      <c r="T13" s="16">
        <f t="shared" si="2"/>
        <v>1558.5750000000003</v>
      </c>
      <c r="U13" s="47">
        <f t="shared" si="2"/>
        <v>1558.5750000000003</v>
      </c>
      <c r="V13" s="41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</row>
    <row r="14" spans="1:61" s="48" customFormat="1" ht="14.1" customHeight="1" x14ac:dyDescent="0.3">
      <c r="A14" s="36"/>
      <c r="B14" s="45" t="s">
        <v>52</v>
      </c>
      <c r="C14" s="31" t="s">
        <v>25</v>
      </c>
      <c r="D14" s="50"/>
      <c r="E14" s="50"/>
      <c r="F14" s="50"/>
      <c r="G14" s="17">
        <v>8</v>
      </c>
      <c r="H14" s="22">
        <f>Úspory!I15</f>
        <v>1480.4920000000002</v>
      </c>
      <c r="I14" s="16">
        <f t="shared" si="2"/>
        <v>1480.4920000000002</v>
      </c>
      <c r="J14" s="16">
        <f t="shared" si="2"/>
        <v>1480.4920000000002</v>
      </c>
      <c r="K14" s="16">
        <f t="shared" si="2"/>
        <v>1480.4920000000002</v>
      </c>
      <c r="L14" s="16">
        <f t="shared" si="2"/>
        <v>1480.4920000000002</v>
      </c>
      <c r="M14" s="16">
        <f t="shared" si="2"/>
        <v>1480.4920000000002</v>
      </c>
      <c r="N14" s="16">
        <f t="shared" si="2"/>
        <v>1480.4920000000002</v>
      </c>
      <c r="O14" s="16">
        <f t="shared" si="2"/>
        <v>1480.4920000000002</v>
      </c>
      <c r="P14" s="16">
        <f t="shared" si="2"/>
        <v>1480.4920000000002</v>
      </c>
      <c r="Q14" s="16">
        <f t="shared" si="2"/>
        <v>1480.4920000000002</v>
      </c>
      <c r="R14" s="16">
        <f t="shared" si="2"/>
        <v>1480.4920000000002</v>
      </c>
      <c r="S14" s="16">
        <f t="shared" si="2"/>
        <v>1480.4920000000002</v>
      </c>
      <c r="T14" s="16">
        <f t="shared" si="2"/>
        <v>1480.4920000000002</v>
      </c>
      <c r="U14" s="47">
        <f t="shared" si="2"/>
        <v>1480.4920000000002</v>
      </c>
      <c r="V14" s="41"/>
      <c r="W14" s="36"/>
      <c r="X14" s="36"/>
      <c r="Y14" s="36"/>
      <c r="Z14" s="42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</row>
    <row r="15" spans="1:61" s="48" customFormat="1" ht="14.1" customHeight="1" x14ac:dyDescent="0.3">
      <c r="A15" s="36"/>
      <c r="B15" s="44" t="s">
        <v>71</v>
      </c>
      <c r="C15" s="32" t="s">
        <v>25</v>
      </c>
      <c r="D15" s="44"/>
      <c r="E15" s="44"/>
      <c r="F15" s="44"/>
      <c r="G15" s="32" t="s">
        <v>72</v>
      </c>
      <c r="H15" s="44">
        <f>SUM(I15:T15)</f>
        <v>312396.21600000007</v>
      </c>
      <c r="I15" s="33">
        <f>SUM(I11:I14)</f>
        <v>26033.018000000004</v>
      </c>
      <c r="J15" s="33">
        <f t="shared" ref="J15:U15" si="3">SUM(J11:J14)</f>
        <v>26033.018000000004</v>
      </c>
      <c r="K15" s="33">
        <f t="shared" si="3"/>
        <v>26033.018000000004</v>
      </c>
      <c r="L15" s="33">
        <f t="shared" si="3"/>
        <v>26033.018000000004</v>
      </c>
      <c r="M15" s="33">
        <f t="shared" si="3"/>
        <v>26033.018000000004</v>
      </c>
      <c r="N15" s="33">
        <f t="shared" si="3"/>
        <v>26033.018000000004</v>
      </c>
      <c r="O15" s="33">
        <f t="shared" si="3"/>
        <v>26033.018000000004</v>
      </c>
      <c r="P15" s="33">
        <f t="shared" si="3"/>
        <v>26033.018000000004</v>
      </c>
      <c r="Q15" s="33">
        <f t="shared" si="3"/>
        <v>26033.018000000004</v>
      </c>
      <c r="R15" s="33">
        <f t="shared" si="3"/>
        <v>26033.018000000004</v>
      </c>
      <c r="S15" s="33">
        <f t="shared" si="3"/>
        <v>26033.018000000004</v>
      </c>
      <c r="T15" s="33">
        <f t="shared" si="3"/>
        <v>26033.018000000004</v>
      </c>
      <c r="U15" s="32">
        <f t="shared" si="3"/>
        <v>26033.018000000004</v>
      </c>
      <c r="V15" s="41"/>
      <c r="W15" s="36"/>
      <c r="X15" s="36"/>
      <c r="Y15" s="36"/>
      <c r="Z15" s="42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</row>
    <row r="16" spans="1:61" ht="30" customHeight="1" x14ac:dyDescent="0.3">
      <c r="B16" s="81" t="s">
        <v>73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32"/>
      <c r="V16" s="34"/>
      <c r="Z16" s="35"/>
    </row>
    <row r="17" spans="1:61" s="48" customFormat="1" ht="14.1" customHeight="1" x14ac:dyDescent="0.3">
      <c r="A17" s="36"/>
      <c r="B17" s="31" t="s">
        <v>43</v>
      </c>
      <c r="C17" s="31" t="s">
        <v>44</v>
      </c>
      <c r="D17" s="45"/>
      <c r="E17" s="45"/>
      <c r="F17" s="31"/>
      <c r="G17" s="31" t="s">
        <v>40</v>
      </c>
      <c r="H17" s="31" t="s">
        <v>26</v>
      </c>
      <c r="I17" s="82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4"/>
      <c r="U17" s="32"/>
      <c r="V17" s="41"/>
      <c r="W17" s="36"/>
      <c r="X17" s="36"/>
      <c r="Y17" s="36"/>
      <c r="Z17" s="42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</row>
    <row r="18" spans="1:61" s="48" customFormat="1" ht="14.1" customHeight="1" x14ac:dyDescent="0.3">
      <c r="A18" s="36"/>
      <c r="B18" s="45" t="s">
        <v>48</v>
      </c>
      <c r="C18" s="31" t="s">
        <v>21</v>
      </c>
      <c r="D18" s="50"/>
      <c r="E18" s="50"/>
      <c r="F18" s="47"/>
      <c r="G18" s="17">
        <v>9</v>
      </c>
      <c r="H18" s="22">
        <f>SUM(I18:T18)</f>
        <v>0</v>
      </c>
      <c r="I18" s="16">
        <f>Úspory!J19</f>
        <v>0</v>
      </c>
      <c r="J18" s="16">
        <f>Úspory!K19</f>
        <v>0</v>
      </c>
      <c r="K18" s="16">
        <f>Úspory!L19</f>
        <v>0</v>
      </c>
      <c r="L18" s="16">
        <f>Úspory!M19</f>
        <v>0</v>
      </c>
      <c r="M18" s="16">
        <f>Úspory!N19</f>
        <v>0</v>
      </c>
      <c r="N18" s="16">
        <f>Úspory!O19</f>
        <v>0</v>
      </c>
      <c r="O18" s="16">
        <f>Úspory!P19</f>
        <v>0</v>
      </c>
      <c r="P18" s="16">
        <f>Úspory!Q19</f>
        <v>0</v>
      </c>
      <c r="Q18" s="16">
        <f>Úspory!R19</f>
        <v>0</v>
      </c>
      <c r="R18" s="16">
        <f>Úspory!S19</f>
        <v>0</v>
      </c>
      <c r="S18" s="16">
        <f>Úspory!T19</f>
        <v>0</v>
      </c>
      <c r="T18" s="16">
        <f>Úspory!U19</f>
        <v>0</v>
      </c>
      <c r="U18" s="32"/>
      <c r="V18" s="41"/>
      <c r="W18" s="36"/>
      <c r="X18" s="36"/>
      <c r="Y18" s="36"/>
      <c r="Z18" s="42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</row>
    <row r="19" spans="1:61" s="48" customFormat="1" ht="14.1" customHeight="1" x14ac:dyDescent="0.3">
      <c r="A19" s="36"/>
      <c r="B19" s="45" t="s">
        <v>49</v>
      </c>
      <c r="C19" s="31" t="s">
        <v>21</v>
      </c>
      <c r="D19" s="50"/>
      <c r="E19" s="50"/>
      <c r="F19" s="47"/>
      <c r="G19" s="17">
        <v>10</v>
      </c>
      <c r="H19" s="22">
        <f t="shared" ref="H19:H25" si="4">SUM(I19:T19)</f>
        <v>0</v>
      </c>
      <c r="I19" s="16">
        <f>Úspory!J20</f>
        <v>0</v>
      </c>
      <c r="J19" s="16">
        <f>Úspory!K20</f>
        <v>0</v>
      </c>
      <c r="K19" s="16">
        <f>Úspory!L20</f>
        <v>0</v>
      </c>
      <c r="L19" s="16">
        <f>Úspory!M20</f>
        <v>0</v>
      </c>
      <c r="M19" s="16">
        <f>Úspory!N20</f>
        <v>0</v>
      </c>
      <c r="N19" s="16">
        <f>Úspory!O20</f>
        <v>0</v>
      </c>
      <c r="O19" s="16">
        <f>Úspory!P20</f>
        <v>0</v>
      </c>
      <c r="P19" s="16">
        <f>Úspory!Q20</f>
        <v>0</v>
      </c>
      <c r="Q19" s="16">
        <f>Úspory!R20</f>
        <v>0</v>
      </c>
      <c r="R19" s="16">
        <f>Úspory!S20</f>
        <v>0</v>
      </c>
      <c r="S19" s="16">
        <f>Úspory!T20</f>
        <v>0</v>
      </c>
      <c r="T19" s="16">
        <f>Úspory!U20</f>
        <v>0</v>
      </c>
      <c r="U19" s="32"/>
      <c r="V19" s="41"/>
      <c r="W19" s="36"/>
      <c r="X19" s="36"/>
      <c r="Y19" s="36"/>
      <c r="Z19" s="42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</row>
    <row r="20" spans="1:61" s="48" customFormat="1" ht="14.1" customHeight="1" x14ac:dyDescent="0.3">
      <c r="A20" s="36"/>
      <c r="B20" s="45" t="s">
        <v>50</v>
      </c>
      <c r="C20" s="31" t="s">
        <v>51</v>
      </c>
      <c r="D20" s="50"/>
      <c r="E20" s="50"/>
      <c r="F20" s="47"/>
      <c r="G20" s="17">
        <v>11</v>
      </c>
      <c r="H20" s="22">
        <f t="shared" si="4"/>
        <v>0</v>
      </c>
      <c r="I20" s="16">
        <f>Úspory!J21</f>
        <v>0</v>
      </c>
      <c r="J20" s="16">
        <f>Úspory!K21</f>
        <v>0</v>
      </c>
      <c r="K20" s="16">
        <f>Úspory!L21</f>
        <v>0</v>
      </c>
      <c r="L20" s="16">
        <f>Úspory!M21</f>
        <v>0</v>
      </c>
      <c r="M20" s="16">
        <f>Úspory!N21</f>
        <v>0</v>
      </c>
      <c r="N20" s="16">
        <f>Úspory!O21</f>
        <v>0</v>
      </c>
      <c r="O20" s="16">
        <f>Úspory!P21</f>
        <v>0</v>
      </c>
      <c r="P20" s="16">
        <f>Úspory!Q21</f>
        <v>0</v>
      </c>
      <c r="Q20" s="16">
        <f>Úspory!R21</f>
        <v>0</v>
      </c>
      <c r="R20" s="16">
        <f>Úspory!S21</f>
        <v>0</v>
      </c>
      <c r="S20" s="16">
        <f>Úspory!T21</f>
        <v>0</v>
      </c>
      <c r="T20" s="16">
        <f>Úspory!U21</f>
        <v>0</v>
      </c>
      <c r="U20" s="32"/>
      <c r="V20" s="41"/>
      <c r="W20" s="36"/>
      <c r="X20" s="36"/>
      <c r="Y20" s="36"/>
      <c r="Z20" s="42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</row>
    <row r="21" spans="1:61" s="48" customFormat="1" ht="14.1" customHeight="1" x14ac:dyDescent="0.3">
      <c r="A21" s="36"/>
      <c r="B21" s="45" t="s">
        <v>52</v>
      </c>
      <c r="C21" s="31" t="s">
        <v>51</v>
      </c>
      <c r="D21" s="50"/>
      <c r="E21" s="50"/>
      <c r="F21" s="47"/>
      <c r="G21" s="17">
        <v>12</v>
      </c>
      <c r="H21" s="22">
        <f t="shared" si="4"/>
        <v>0</v>
      </c>
      <c r="I21" s="16">
        <f>Úspory!J22</f>
        <v>0</v>
      </c>
      <c r="J21" s="16">
        <f>Úspory!K22</f>
        <v>0</v>
      </c>
      <c r="K21" s="16">
        <f>Úspory!L22</f>
        <v>0</v>
      </c>
      <c r="L21" s="16">
        <f>Úspory!M22</f>
        <v>0</v>
      </c>
      <c r="M21" s="16">
        <f>Úspory!N22</f>
        <v>0</v>
      </c>
      <c r="N21" s="16">
        <f>Úspory!O22</f>
        <v>0</v>
      </c>
      <c r="O21" s="16">
        <f>Úspory!P22</f>
        <v>0</v>
      </c>
      <c r="P21" s="16">
        <f>Úspory!Q22</f>
        <v>0</v>
      </c>
      <c r="Q21" s="16">
        <f>Úspory!R22</f>
        <v>0</v>
      </c>
      <c r="R21" s="16">
        <f>Úspory!S22</f>
        <v>0</v>
      </c>
      <c r="S21" s="16">
        <f>Úspory!T22</f>
        <v>0</v>
      </c>
      <c r="T21" s="16">
        <f>Úspory!U22</f>
        <v>0</v>
      </c>
      <c r="U21" s="32"/>
      <c r="V21" s="41"/>
      <c r="W21" s="36"/>
      <c r="X21" s="36"/>
      <c r="Y21" s="36"/>
      <c r="Z21" s="42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</row>
    <row r="22" spans="1:61" s="48" customFormat="1" ht="14.1" customHeight="1" x14ac:dyDescent="0.3">
      <c r="A22" s="36"/>
      <c r="B22" s="45" t="s">
        <v>48</v>
      </c>
      <c r="C22" s="31" t="s">
        <v>25</v>
      </c>
      <c r="D22" s="50"/>
      <c r="E22" s="50"/>
      <c r="F22" s="47"/>
      <c r="G22" s="17">
        <v>13</v>
      </c>
      <c r="H22" s="22">
        <f t="shared" si="4"/>
        <v>0</v>
      </c>
      <c r="I22" s="16">
        <f>Úspory!J23</f>
        <v>0</v>
      </c>
      <c r="J22" s="16">
        <f>Úspory!K23</f>
        <v>0</v>
      </c>
      <c r="K22" s="16">
        <f>Úspory!L23</f>
        <v>0</v>
      </c>
      <c r="L22" s="16">
        <f>Úspory!M23</f>
        <v>0</v>
      </c>
      <c r="M22" s="16">
        <f>Úspory!N23</f>
        <v>0</v>
      </c>
      <c r="N22" s="16">
        <f>Úspory!O23</f>
        <v>0</v>
      </c>
      <c r="O22" s="16">
        <f>Úspory!P23</f>
        <v>0</v>
      </c>
      <c r="P22" s="16">
        <f>Úspory!Q23</f>
        <v>0</v>
      </c>
      <c r="Q22" s="16">
        <f>Úspory!R23</f>
        <v>0</v>
      </c>
      <c r="R22" s="16">
        <f>Úspory!S23</f>
        <v>0</v>
      </c>
      <c r="S22" s="16">
        <f>Úspory!T23</f>
        <v>0</v>
      </c>
      <c r="T22" s="16">
        <f>Úspory!U23</f>
        <v>0</v>
      </c>
      <c r="U22" s="32"/>
      <c r="V22" s="41"/>
      <c r="W22" s="36"/>
      <c r="X22" s="36"/>
      <c r="Y22" s="36"/>
      <c r="Z22" s="42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</row>
    <row r="23" spans="1:61" s="48" customFormat="1" ht="14.1" customHeight="1" x14ac:dyDescent="0.3">
      <c r="A23" s="36"/>
      <c r="B23" s="45" t="s">
        <v>49</v>
      </c>
      <c r="C23" s="31" t="s">
        <v>25</v>
      </c>
      <c r="D23" s="50"/>
      <c r="E23" s="50"/>
      <c r="F23" s="47"/>
      <c r="G23" s="17">
        <v>14</v>
      </c>
      <c r="H23" s="22">
        <f t="shared" si="4"/>
        <v>0</v>
      </c>
      <c r="I23" s="16">
        <f>Úspory!J24</f>
        <v>0</v>
      </c>
      <c r="J23" s="16">
        <f>Úspory!K24</f>
        <v>0</v>
      </c>
      <c r="K23" s="16">
        <f>Úspory!L24</f>
        <v>0</v>
      </c>
      <c r="L23" s="16">
        <f>Úspory!M24</f>
        <v>0</v>
      </c>
      <c r="M23" s="16">
        <f>Úspory!N24</f>
        <v>0</v>
      </c>
      <c r="N23" s="16">
        <f>Úspory!O24</f>
        <v>0</v>
      </c>
      <c r="O23" s="16">
        <f>Úspory!P24</f>
        <v>0</v>
      </c>
      <c r="P23" s="16">
        <f>Úspory!Q24</f>
        <v>0</v>
      </c>
      <c r="Q23" s="16">
        <f>Úspory!R24</f>
        <v>0</v>
      </c>
      <c r="R23" s="16">
        <f>Úspory!S24</f>
        <v>0</v>
      </c>
      <c r="S23" s="16">
        <f>Úspory!T24</f>
        <v>0</v>
      </c>
      <c r="T23" s="16">
        <f>Úspory!U24</f>
        <v>0</v>
      </c>
      <c r="U23" s="32"/>
      <c r="V23" s="41"/>
      <c r="W23" s="36"/>
      <c r="X23" s="36"/>
      <c r="Y23" s="36"/>
      <c r="Z23" s="42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</row>
    <row r="24" spans="1:61" s="48" customFormat="1" ht="14.1" customHeight="1" x14ac:dyDescent="0.3">
      <c r="A24" s="36"/>
      <c r="B24" s="45" t="s">
        <v>50</v>
      </c>
      <c r="C24" s="31" t="s">
        <v>25</v>
      </c>
      <c r="D24" s="50"/>
      <c r="E24" s="50"/>
      <c r="F24" s="47"/>
      <c r="G24" s="17">
        <v>15</v>
      </c>
      <c r="H24" s="22">
        <f t="shared" si="4"/>
        <v>0</v>
      </c>
      <c r="I24" s="16">
        <f>Úspory!J25</f>
        <v>0</v>
      </c>
      <c r="J24" s="16">
        <f>Úspory!K25</f>
        <v>0</v>
      </c>
      <c r="K24" s="16">
        <f>Úspory!L25</f>
        <v>0</v>
      </c>
      <c r="L24" s="16">
        <f>Úspory!M25</f>
        <v>0</v>
      </c>
      <c r="M24" s="16">
        <f>Úspory!N25</f>
        <v>0</v>
      </c>
      <c r="N24" s="16">
        <f>Úspory!O25</f>
        <v>0</v>
      </c>
      <c r="O24" s="16">
        <f>Úspory!P25</f>
        <v>0</v>
      </c>
      <c r="P24" s="16">
        <f>Úspory!Q25</f>
        <v>0</v>
      </c>
      <c r="Q24" s="16">
        <f>Úspory!R25</f>
        <v>0</v>
      </c>
      <c r="R24" s="16">
        <f>Úspory!S25</f>
        <v>0</v>
      </c>
      <c r="S24" s="16">
        <f>Úspory!T25</f>
        <v>0</v>
      </c>
      <c r="T24" s="16">
        <f>Úspory!U25</f>
        <v>0</v>
      </c>
      <c r="U24" s="32"/>
      <c r="V24" s="41"/>
      <c r="W24" s="36"/>
      <c r="X24" s="36"/>
      <c r="Y24" s="36"/>
      <c r="Z24" s="42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</row>
    <row r="25" spans="1:61" s="48" customFormat="1" ht="14.1" customHeight="1" x14ac:dyDescent="0.3">
      <c r="A25" s="36"/>
      <c r="B25" s="45" t="s">
        <v>52</v>
      </c>
      <c r="C25" s="31" t="s">
        <v>25</v>
      </c>
      <c r="D25" s="50"/>
      <c r="E25" s="50"/>
      <c r="F25" s="50"/>
      <c r="G25" s="17">
        <v>16</v>
      </c>
      <c r="H25" s="22">
        <f t="shared" si="4"/>
        <v>0</v>
      </c>
      <c r="I25" s="16">
        <f>Úspory!J26</f>
        <v>0</v>
      </c>
      <c r="J25" s="16">
        <f>Úspory!K26</f>
        <v>0</v>
      </c>
      <c r="K25" s="16">
        <f>Úspory!L26</f>
        <v>0</v>
      </c>
      <c r="L25" s="16">
        <f>Úspory!M26</f>
        <v>0</v>
      </c>
      <c r="M25" s="16">
        <f>Úspory!N26</f>
        <v>0</v>
      </c>
      <c r="N25" s="16">
        <f>Úspory!O26</f>
        <v>0</v>
      </c>
      <c r="O25" s="16">
        <f>Úspory!P26</f>
        <v>0</v>
      </c>
      <c r="P25" s="16">
        <f>Úspory!Q26</f>
        <v>0</v>
      </c>
      <c r="Q25" s="16">
        <f>Úspory!R26</f>
        <v>0</v>
      </c>
      <c r="R25" s="16">
        <f>Úspory!S26</f>
        <v>0</v>
      </c>
      <c r="S25" s="16">
        <f>Úspory!T26</f>
        <v>0</v>
      </c>
      <c r="T25" s="16">
        <f>Úspory!U26</f>
        <v>0</v>
      </c>
      <c r="U25" s="32"/>
      <c r="V25" s="41"/>
      <c r="W25" s="36"/>
      <c r="X25" s="36"/>
      <c r="Y25" s="36"/>
      <c r="Z25" s="42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</row>
    <row r="26" spans="1:61" s="48" customFormat="1" ht="14.1" customHeight="1" x14ac:dyDescent="0.3">
      <c r="A26" s="36"/>
      <c r="B26" s="44" t="s">
        <v>74</v>
      </c>
      <c r="C26" s="32" t="s">
        <v>21</v>
      </c>
      <c r="D26" s="44"/>
      <c r="E26" s="44"/>
      <c r="F26" s="44"/>
      <c r="G26" s="32">
        <v>17</v>
      </c>
      <c r="H26" s="44">
        <f>SUM(I26:T26)</f>
        <v>0</v>
      </c>
      <c r="I26" s="33">
        <f>I18+I19</f>
        <v>0</v>
      </c>
      <c r="J26" s="33">
        <f t="shared" ref="J26:T26" si="5">J18+J19</f>
        <v>0</v>
      </c>
      <c r="K26" s="33">
        <f t="shared" si="5"/>
        <v>0</v>
      </c>
      <c r="L26" s="33">
        <f t="shared" si="5"/>
        <v>0</v>
      </c>
      <c r="M26" s="33">
        <f t="shared" si="5"/>
        <v>0</v>
      </c>
      <c r="N26" s="33">
        <f t="shared" si="5"/>
        <v>0</v>
      </c>
      <c r="O26" s="33">
        <f t="shared" si="5"/>
        <v>0</v>
      </c>
      <c r="P26" s="33">
        <f t="shared" si="5"/>
        <v>0</v>
      </c>
      <c r="Q26" s="33">
        <f t="shared" si="5"/>
        <v>0</v>
      </c>
      <c r="R26" s="33">
        <f t="shared" si="5"/>
        <v>0</v>
      </c>
      <c r="S26" s="33">
        <f t="shared" si="5"/>
        <v>0</v>
      </c>
      <c r="T26" s="33">
        <f t="shared" si="5"/>
        <v>0</v>
      </c>
      <c r="U26" s="32"/>
      <c r="V26" s="41"/>
      <c r="W26" s="36"/>
      <c r="X26" s="36"/>
      <c r="Y26" s="36"/>
      <c r="Z26" s="42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</row>
    <row r="27" spans="1:61" s="48" customFormat="1" ht="14.1" customHeight="1" x14ac:dyDescent="0.3">
      <c r="A27" s="36"/>
      <c r="B27" s="44" t="s">
        <v>75</v>
      </c>
      <c r="C27" s="32" t="s">
        <v>25</v>
      </c>
      <c r="D27" s="44"/>
      <c r="E27" s="44"/>
      <c r="F27" s="44"/>
      <c r="G27" s="32" t="s">
        <v>76</v>
      </c>
      <c r="H27" s="44">
        <f>SUM(I27:T27)</f>
        <v>0</v>
      </c>
      <c r="I27" s="33">
        <f>SUM(I22:I25)</f>
        <v>0</v>
      </c>
      <c r="J27" s="33">
        <f t="shared" ref="J27" si="6">SUM(J22:J25)</f>
        <v>0</v>
      </c>
      <c r="K27" s="33">
        <f t="shared" ref="K27" si="7">SUM(K22:K25)</f>
        <v>0</v>
      </c>
      <c r="L27" s="33">
        <f t="shared" ref="L27" si="8">SUM(L22:L25)</f>
        <v>0</v>
      </c>
      <c r="M27" s="33">
        <f t="shared" ref="M27" si="9">SUM(M22:M25)</f>
        <v>0</v>
      </c>
      <c r="N27" s="33">
        <f t="shared" ref="N27" si="10">SUM(N22:N25)</f>
        <v>0</v>
      </c>
      <c r="O27" s="33">
        <f t="shared" ref="O27" si="11">SUM(O22:O25)</f>
        <v>0</v>
      </c>
      <c r="P27" s="33">
        <f t="shared" ref="P27" si="12">SUM(P22:P25)</f>
        <v>0</v>
      </c>
      <c r="Q27" s="33">
        <f t="shared" ref="Q27" si="13">SUM(Q22:Q25)</f>
        <v>0</v>
      </c>
      <c r="R27" s="33">
        <f t="shared" ref="R27" si="14">SUM(R22:R25)</f>
        <v>0</v>
      </c>
      <c r="S27" s="33">
        <f t="shared" ref="S27" si="15">SUM(S22:S25)</f>
        <v>0</v>
      </c>
      <c r="T27" s="33">
        <f t="shared" ref="T27" si="16">SUM(T22:T25)</f>
        <v>0</v>
      </c>
      <c r="U27" s="32"/>
      <c r="V27" s="41"/>
      <c r="W27" s="36"/>
      <c r="X27" s="36"/>
      <c r="Y27" s="36"/>
      <c r="Z27" s="42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</row>
    <row r="28" spans="1:61" ht="29.1" customHeight="1" x14ac:dyDescent="0.2">
      <c r="B28" s="81" t="s">
        <v>77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spans="1:61" s="48" customFormat="1" ht="14.1" customHeight="1" x14ac:dyDescent="0.3">
      <c r="A29" s="36"/>
      <c r="B29" s="31" t="s">
        <v>43</v>
      </c>
      <c r="C29" s="31" t="s">
        <v>44</v>
      </c>
      <c r="D29" s="45"/>
      <c r="E29" s="45"/>
      <c r="F29" s="31"/>
      <c r="G29" s="31" t="s">
        <v>40</v>
      </c>
      <c r="H29" s="31" t="s">
        <v>26</v>
      </c>
      <c r="I29" s="82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4"/>
      <c r="U29" s="51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</row>
    <row r="30" spans="1:61" s="48" customFormat="1" ht="14.1" customHeight="1" x14ac:dyDescent="0.3">
      <c r="A30" s="36"/>
      <c r="B30" s="45" t="s">
        <v>48</v>
      </c>
      <c r="C30" s="31" t="s">
        <v>21</v>
      </c>
      <c r="D30" s="50"/>
      <c r="E30" s="50"/>
      <c r="F30" s="47"/>
      <c r="G30" s="17">
        <v>18</v>
      </c>
      <c r="H30" s="22">
        <f>SUM(I30:T30)</f>
        <v>19283.999999999996</v>
      </c>
      <c r="I30" s="16">
        <f>Úspory!J30</f>
        <v>1606.9999999999998</v>
      </c>
      <c r="J30" s="16">
        <f>Úspory!K30</f>
        <v>1606.9999999999998</v>
      </c>
      <c r="K30" s="16">
        <f>Úspory!L30</f>
        <v>1606.9999999999998</v>
      </c>
      <c r="L30" s="16">
        <f>Úspory!M30</f>
        <v>1606.9999999999998</v>
      </c>
      <c r="M30" s="16">
        <f>Úspory!N30</f>
        <v>1606.9999999999998</v>
      </c>
      <c r="N30" s="16">
        <f>Úspory!O30</f>
        <v>1606.9999999999998</v>
      </c>
      <c r="O30" s="16">
        <f>Úspory!P30</f>
        <v>1606.9999999999998</v>
      </c>
      <c r="P30" s="16">
        <f>Úspory!Q30</f>
        <v>1606.9999999999998</v>
      </c>
      <c r="Q30" s="16">
        <f>Úspory!R30</f>
        <v>1606.9999999999998</v>
      </c>
      <c r="R30" s="16">
        <f>Úspory!S30</f>
        <v>1606.9999999999998</v>
      </c>
      <c r="S30" s="16">
        <f>Úspory!T30</f>
        <v>1606.9999999999998</v>
      </c>
      <c r="T30" s="16">
        <f>Úspory!U30</f>
        <v>1606.9999999999998</v>
      </c>
      <c r="U30" s="47">
        <f>Úspory!V30</f>
        <v>606.99999999999989</v>
      </c>
      <c r="V30" s="41"/>
      <c r="W30" s="41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</row>
    <row r="31" spans="1:61" s="48" customFormat="1" ht="14.1" customHeight="1" x14ac:dyDescent="0.3">
      <c r="A31" s="36"/>
      <c r="B31" s="45" t="s">
        <v>49</v>
      </c>
      <c r="C31" s="31" t="s">
        <v>21</v>
      </c>
      <c r="D31" s="50"/>
      <c r="E31" s="50"/>
      <c r="F31" s="47"/>
      <c r="G31" s="17">
        <v>19</v>
      </c>
      <c r="H31" s="22">
        <f t="shared" ref="H31:H37" si="17">SUM(I31:T31)</f>
        <v>129909.60000000002</v>
      </c>
      <c r="I31" s="16">
        <f>Úspory!J31</f>
        <v>10825.8</v>
      </c>
      <c r="J31" s="16">
        <f>Úspory!K31</f>
        <v>10825.8</v>
      </c>
      <c r="K31" s="16">
        <f>Úspory!L31</f>
        <v>10825.8</v>
      </c>
      <c r="L31" s="16">
        <f>Úspory!M31</f>
        <v>10825.8</v>
      </c>
      <c r="M31" s="16">
        <f>Úspory!N31</f>
        <v>10825.8</v>
      </c>
      <c r="N31" s="16">
        <f>Úspory!O31</f>
        <v>10825.8</v>
      </c>
      <c r="O31" s="16">
        <f>Úspory!P31</f>
        <v>10825.8</v>
      </c>
      <c r="P31" s="16">
        <f>Úspory!Q31</f>
        <v>10825.8</v>
      </c>
      <c r="Q31" s="16">
        <f>Úspory!R31</f>
        <v>10825.8</v>
      </c>
      <c r="R31" s="16">
        <f>Úspory!S31</f>
        <v>10825.8</v>
      </c>
      <c r="S31" s="16">
        <f>Úspory!T31</f>
        <v>10825.8</v>
      </c>
      <c r="T31" s="16">
        <f>Úspory!U31</f>
        <v>10825.8</v>
      </c>
      <c r="U31" s="47">
        <f>Úspory!V31</f>
        <v>6825.8</v>
      </c>
      <c r="V31" s="41"/>
      <c r="W31" s="41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</row>
    <row r="32" spans="1:61" s="48" customFormat="1" ht="14.1" customHeight="1" x14ac:dyDescent="0.3">
      <c r="A32" s="36"/>
      <c r="B32" s="45" t="s">
        <v>50</v>
      </c>
      <c r="C32" s="31" t="s">
        <v>51</v>
      </c>
      <c r="D32" s="50"/>
      <c r="E32" s="50"/>
      <c r="F32" s="47"/>
      <c r="G32" s="17">
        <v>20</v>
      </c>
      <c r="H32" s="22">
        <f t="shared" si="17"/>
        <v>437516.40000000008</v>
      </c>
      <c r="I32" s="16">
        <f>Úspory!J32</f>
        <v>36459.699999999997</v>
      </c>
      <c r="J32" s="16">
        <f>Úspory!K32</f>
        <v>36459.699999999997</v>
      </c>
      <c r="K32" s="16">
        <f>Úspory!L32</f>
        <v>36459.699999999997</v>
      </c>
      <c r="L32" s="16">
        <f>Úspory!M32</f>
        <v>36459.699999999997</v>
      </c>
      <c r="M32" s="16">
        <f>Úspory!N32</f>
        <v>36459.699999999997</v>
      </c>
      <c r="N32" s="16">
        <f>Úspory!O32</f>
        <v>36459.699999999997</v>
      </c>
      <c r="O32" s="16">
        <f>Úspory!P32</f>
        <v>36459.699999999997</v>
      </c>
      <c r="P32" s="16">
        <f>Úspory!Q32</f>
        <v>36459.699999999997</v>
      </c>
      <c r="Q32" s="16">
        <f>Úspory!R32</f>
        <v>36459.699999999997</v>
      </c>
      <c r="R32" s="16">
        <f>Úspory!S32</f>
        <v>36459.699999999997</v>
      </c>
      <c r="S32" s="16">
        <f>Úspory!T32</f>
        <v>36459.699999999997</v>
      </c>
      <c r="T32" s="16">
        <f>Úspory!U32</f>
        <v>36459.699999999997</v>
      </c>
      <c r="U32" s="47">
        <f>Úspory!V32</f>
        <v>36459.699999999997</v>
      </c>
      <c r="V32" s="41"/>
      <c r="W32" s="41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</row>
    <row r="33" spans="1:61" s="48" customFormat="1" ht="14.1" customHeight="1" x14ac:dyDescent="0.3">
      <c r="A33" s="36"/>
      <c r="B33" s="45" t="s">
        <v>52</v>
      </c>
      <c r="C33" s="31" t="s">
        <v>51</v>
      </c>
      <c r="D33" s="50"/>
      <c r="E33" s="50"/>
      <c r="F33" s="47"/>
      <c r="G33" s="17">
        <v>21</v>
      </c>
      <c r="H33" s="22">
        <f t="shared" si="17"/>
        <v>437516.40000000008</v>
      </c>
      <c r="I33" s="16">
        <f>Úspory!J33</f>
        <v>36459.699999999997</v>
      </c>
      <c r="J33" s="16">
        <f>Úspory!K33</f>
        <v>36459.699999999997</v>
      </c>
      <c r="K33" s="16">
        <f>Úspory!L33</f>
        <v>36459.699999999997</v>
      </c>
      <c r="L33" s="16">
        <f>Úspory!M33</f>
        <v>36459.699999999997</v>
      </c>
      <c r="M33" s="16">
        <f>Úspory!N33</f>
        <v>36459.699999999997</v>
      </c>
      <c r="N33" s="16">
        <f>Úspory!O33</f>
        <v>36459.699999999997</v>
      </c>
      <c r="O33" s="16">
        <f>Úspory!P33</f>
        <v>36459.699999999997</v>
      </c>
      <c r="P33" s="16">
        <f>Úspory!Q33</f>
        <v>36459.699999999997</v>
      </c>
      <c r="Q33" s="16">
        <f>Úspory!R33</f>
        <v>36459.699999999997</v>
      </c>
      <c r="R33" s="16">
        <f>Úspory!S33</f>
        <v>36459.699999999997</v>
      </c>
      <c r="S33" s="16">
        <f>Úspory!T33</f>
        <v>36459.699999999997</v>
      </c>
      <c r="T33" s="16">
        <f>Úspory!U33</f>
        <v>36459.699999999997</v>
      </c>
      <c r="U33" s="47">
        <f>Úspory!V33</f>
        <v>36459.699999999997</v>
      </c>
      <c r="V33" s="41"/>
      <c r="W33" s="41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</row>
    <row r="34" spans="1:61" s="48" customFormat="1" ht="14.1" customHeight="1" x14ac:dyDescent="0.3">
      <c r="A34" s="36"/>
      <c r="B34" s="45" t="s">
        <v>48</v>
      </c>
      <c r="C34" s="31" t="s">
        <v>25</v>
      </c>
      <c r="D34" s="50"/>
      <c r="E34" s="50"/>
      <c r="F34" s="47"/>
      <c r="G34" s="17">
        <v>22</v>
      </c>
      <c r="H34" s="22">
        <f t="shared" si="17"/>
        <v>77980.355999999985</v>
      </c>
      <c r="I34" s="16">
        <f>Úspory!J34</f>
        <v>6498.3629999999994</v>
      </c>
      <c r="J34" s="16">
        <f>Úspory!K34</f>
        <v>6498.3629999999994</v>
      </c>
      <c r="K34" s="16">
        <f>Úspory!L34</f>
        <v>6498.3629999999994</v>
      </c>
      <c r="L34" s="16">
        <f>Úspory!M34</f>
        <v>6498.3629999999994</v>
      </c>
      <c r="M34" s="16">
        <f>Úspory!N34</f>
        <v>6498.3629999999994</v>
      </c>
      <c r="N34" s="16">
        <f>Úspory!O34</f>
        <v>6498.3629999999994</v>
      </c>
      <c r="O34" s="16">
        <f>Úspory!P34</f>
        <v>6498.3629999999994</v>
      </c>
      <c r="P34" s="16">
        <f>Úspory!Q34</f>
        <v>6498.3629999999994</v>
      </c>
      <c r="Q34" s="16">
        <f>Úspory!R34</f>
        <v>6498.3629999999994</v>
      </c>
      <c r="R34" s="16">
        <f>Úspory!S34</f>
        <v>6498.3629999999994</v>
      </c>
      <c r="S34" s="16">
        <f>Úspory!T34</f>
        <v>6498.3629999999994</v>
      </c>
      <c r="T34" s="16">
        <f>Úspory!U34</f>
        <v>6498.3629999999994</v>
      </c>
      <c r="U34" s="47">
        <f>Úspory!V34</f>
        <v>2779.9485263157903</v>
      </c>
      <c r="V34" s="41"/>
      <c r="W34" s="41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</row>
    <row r="35" spans="1:61" s="48" customFormat="1" ht="14.1" customHeight="1" x14ac:dyDescent="0.3">
      <c r="A35" s="36"/>
      <c r="B35" s="45" t="s">
        <v>49</v>
      </c>
      <c r="C35" s="31" t="s">
        <v>25</v>
      </c>
      <c r="D35" s="50"/>
      <c r="E35" s="50"/>
      <c r="F35" s="47"/>
      <c r="G35" s="17">
        <v>23</v>
      </c>
      <c r="H35" s="22">
        <f t="shared" si="17"/>
        <v>233319.36</v>
      </c>
      <c r="I35" s="16">
        <f>Úspory!J35</f>
        <v>19443.28</v>
      </c>
      <c r="J35" s="16">
        <f>Úspory!K35</f>
        <v>19443.28</v>
      </c>
      <c r="K35" s="16">
        <f>Úspory!L35</f>
        <v>19443.28</v>
      </c>
      <c r="L35" s="16">
        <f>Úspory!M35</f>
        <v>19443.28</v>
      </c>
      <c r="M35" s="16">
        <f>Úspory!N35</f>
        <v>19443.28</v>
      </c>
      <c r="N35" s="16">
        <f>Úspory!O35</f>
        <v>19443.28</v>
      </c>
      <c r="O35" s="16">
        <f>Úspory!P35</f>
        <v>19443.28</v>
      </c>
      <c r="P35" s="16">
        <f>Úspory!Q35</f>
        <v>19443.28</v>
      </c>
      <c r="Q35" s="16">
        <f>Úspory!R35</f>
        <v>19443.28</v>
      </c>
      <c r="R35" s="16">
        <f>Úspory!S35</f>
        <v>19443.28</v>
      </c>
      <c r="S35" s="16">
        <f>Úspory!T35</f>
        <v>19443.28</v>
      </c>
      <c r="T35" s="16">
        <f>Úspory!U35</f>
        <v>19443.28</v>
      </c>
      <c r="U35" s="47">
        <f>Úspory!V35</f>
        <v>12337.5693081761</v>
      </c>
      <c r="V35" s="41"/>
      <c r="W35" s="41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</row>
    <row r="36" spans="1:61" s="48" customFormat="1" ht="14.1" customHeight="1" x14ac:dyDescent="0.3">
      <c r="A36" s="36"/>
      <c r="B36" s="45" t="s">
        <v>50</v>
      </c>
      <c r="C36" s="31" t="s">
        <v>25</v>
      </c>
      <c r="D36" s="50"/>
      <c r="E36" s="50"/>
      <c r="F36" s="47"/>
      <c r="G36" s="17">
        <v>24</v>
      </c>
      <c r="H36" s="22">
        <f t="shared" si="17"/>
        <v>20092.788000000011</v>
      </c>
      <c r="I36" s="16">
        <f>Úspory!J36</f>
        <v>1674.3990000000003</v>
      </c>
      <c r="J36" s="16">
        <f>Úspory!K36</f>
        <v>1674.3990000000003</v>
      </c>
      <c r="K36" s="16">
        <f>Úspory!L36</f>
        <v>1674.3990000000003</v>
      </c>
      <c r="L36" s="16">
        <f>Úspory!M36</f>
        <v>1674.3990000000003</v>
      </c>
      <c r="M36" s="16">
        <f>Úspory!N36</f>
        <v>1674.3990000000003</v>
      </c>
      <c r="N36" s="16">
        <f>Úspory!O36</f>
        <v>1674.3990000000003</v>
      </c>
      <c r="O36" s="16">
        <f>Úspory!P36</f>
        <v>1674.3990000000003</v>
      </c>
      <c r="P36" s="16">
        <f>Úspory!Q36</f>
        <v>1674.3990000000003</v>
      </c>
      <c r="Q36" s="16">
        <f>Úspory!R36</f>
        <v>1674.3990000000003</v>
      </c>
      <c r="R36" s="16">
        <f>Úspory!S36</f>
        <v>1674.3990000000003</v>
      </c>
      <c r="S36" s="16">
        <f>Úspory!T36</f>
        <v>1674.3990000000003</v>
      </c>
      <c r="T36" s="16">
        <f>Úspory!U36</f>
        <v>1674.3990000000003</v>
      </c>
      <c r="U36" s="47">
        <f>Úspory!V36</f>
        <v>1674.3990000000003</v>
      </c>
      <c r="V36" s="41"/>
      <c r="W36" s="41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</row>
    <row r="37" spans="1:61" s="48" customFormat="1" ht="14.1" customHeight="1" x14ac:dyDescent="0.3">
      <c r="A37" s="36"/>
      <c r="B37" s="45" t="s">
        <v>52</v>
      </c>
      <c r="C37" s="31" t="s">
        <v>25</v>
      </c>
      <c r="D37" s="50"/>
      <c r="E37" s="50"/>
      <c r="F37" s="50"/>
      <c r="G37" s="17">
        <v>25</v>
      </c>
      <c r="H37" s="22">
        <f t="shared" si="17"/>
        <v>19083.864000000001</v>
      </c>
      <c r="I37" s="16">
        <f>Úspory!J37</f>
        <v>1590.3220000000001</v>
      </c>
      <c r="J37" s="16">
        <f>Úspory!K37</f>
        <v>1590.3220000000001</v>
      </c>
      <c r="K37" s="16">
        <f>Úspory!L37</f>
        <v>1590.3220000000001</v>
      </c>
      <c r="L37" s="16">
        <f>Úspory!M37</f>
        <v>1590.3220000000001</v>
      </c>
      <c r="M37" s="16">
        <f>Úspory!N37</f>
        <v>1590.3220000000001</v>
      </c>
      <c r="N37" s="16">
        <f>Úspory!O37</f>
        <v>1590.3220000000001</v>
      </c>
      <c r="O37" s="16">
        <f>Úspory!P37</f>
        <v>1590.3220000000001</v>
      </c>
      <c r="P37" s="16">
        <f>Úspory!Q37</f>
        <v>1590.3220000000001</v>
      </c>
      <c r="Q37" s="16">
        <f>Úspory!R37</f>
        <v>1590.3220000000001</v>
      </c>
      <c r="R37" s="16">
        <f>Úspory!S37</f>
        <v>1590.3220000000001</v>
      </c>
      <c r="S37" s="16">
        <f>Úspory!T37</f>
        <v>1590.3220000000001</v>
      </c>
      <c r="T37" s="16">
        <f>Úspory!U37</f>
        <v>1590.3220000000001</v>
      </c>
      <c r="U37" s="47">
        <f>Úspory!V37</f>
        <v>1590.3220000000001</v>
      </c>
      <c r="V37" s="41"/>
      <c r="W37" s="41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</row>
    <row r="38" spans="1:61" s="48" customFormat="1" ht="14.1" customHeight="1" x14ac:dyDescent="0.3">
      <c r="A38" s="36"/>
      <c r="B38" s="44" t="s">
        <v>78</v>
      </c>
      <c r="C38" s="32" t="s">
        <v>25</v>
      </c>
      <c r="D38" s="44"/>
      <c r="E38" s="44"/>
      <c r="F38" s="44"/>
      <c r="G38" s="32" t="s">
        <v>79</v>
      </c>
      <c r="H38" s="44">
        <f>SUM(I38:T38)</f>
        <v>350476.36799999996</v>
      </c>
      <c r="I38" s="33">
        <f>SUM(I34:I37)</f>
        <v>29206.363999999998</v>
      </c>
      <c r="J38" s="33">
        <f t="shared" ref="J38:U38" si="18">SUM(J34:J37)</f>
        <v>29206.363999999998</v>
      </c>
      <c r="K38" s="33">
        <f t="shared" si="18"/>
        <v>29206.363999999998</v>
      </c>
      <c r="L38" s="33">
        <f t="shared" si="18"/>
        <v>29206.363999999998</v>
      </c>
      <c r="M38" s="33">
        <f t="shared" si="18"/>
        <v>29206.363999999998</v>
      </c>
      <c r="N38" s="33">
        <f t="shared" si="18"/>
        <v>29206.363999999998</v>
      </c>
      <c r="O38" s="33">
        <f t="shared" si="18"/>
        <v>29206.363999999998</v>
      </c>
      <c r="P38" s="33">
        <f t="shared" si="18"/>
        <v>29206.363999999998</v>
      </c>
      <c r="Q38" s="33">
        <f t="shared" si="18"/>
        <v>29206.363999999998</v>
      </c>
      <c r="R38" s="33">
        <f t="shared" si="18"/>
        <v>29206.363999999998</v>
      </c>
      <c r="S38" s="33">
        <f t="shared" si="18"/>
        <v>29206.363999999998</v>
      </c>
      <c r="T38" s="33">
        <f t="shared" si="18"/>
        <v>29206.363999999998</v>
      </c>
      <c r="U38" s="32">
        <f t="shared" si="18"/>
        <v>18382.238834491891</v>
      </c>
      <c r="V38" s="41"/>
      <c r="W38" s="41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</row>
    <row r="39" spans="1:61" ht="29.1" customHeight="1" x14ac:dyDescent="0.2">
      <c r="B39" s="81" t="s">
        <v>80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120"/>
      <c r="W39" s="120"/>
      <c r="X39" s="120"/>
    </row>
    <row r="40" spans="1:61" s="48" customFormat="1" ht="14.1" customHeight="1" x14ac:dyDescent="0.3">
      <c r="A40" s="36"/>
      <c r="B40" s="45" t="s">
        <v>81</v>
      </c>
      <c r="C40" s="31" t="s">
        <v>25</v>
      </c>
      <c r="G40" s="17">
        <v>26</v>
      </c>
      <c r="H40" s="22">
        <f>SUM(I40:T40)</f>
        <v>0</v>
      </c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47"/>
      <c r="V40" s="109"/>
      <c r="W40" s="110"/>
      <c r="X40" s="110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</row>
    <row r="41" spans="1:61" s="48" customFormat="1" ht="14.1" customHeight="1" x14ac:dyDescent="0.3">
      <c r="A41" s="36"/>
      <c r="B41" s="45" t="s">
        <v>82</v>
      </c>
      <c r="C41" s="31" t="s">
        <v>25</v>
      </c>
      <c r="G41" s="17">
        <v>27</v>
      </c>
      <c r="H41" s="22">
        <f>SUM(I41:T41)</f>
        <v>0</v>
      </c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47"/>
      <c r="V41" s="109"/>
      <c r="W41" s="110"/>
      <c r="X41" s="110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</row>
    <row r="42" spans="1:61" s="48" customFormat="1" ht="14.1" customHeight="1" x14ac:dyDescent="0.3">
      <c r="A42" s="36"/>
      <c r="B42" s="44" t="str">
        <f>"Celkem (D = 26 + 27)"</f>
        <v>Celkem (D = 26 + 27)</v>
      </c>
      <c r="C42" s="32" t="s">
        <v>25</v>
      </c>
      <c r="D42" s="49"/>
      <c r="E42" s="49"/>
      <c r="F42" s="49"/>
      <c r="G42" s="32" t="s">
        <v>83</v>
      </c>
      <c r="H42" s="44">
        <f>SUM(I42:T42)</f>
        <v>0</v>
      </c>
      <c r="I42" s="33">
        <f>SUM(I40:I41)</f>
        <v>0</v>
      </c>
      <c r="J42" s="33">
        <f t="shared" ref="J42:U42" si="19">SUM(J40:J41)</f>
        <v>0</v>
      </c>
      <c r="K42" s="33">
        <f t="shared" si="19"/>
        <v>0</v>
      </c>
      <c r="L42" s="33">
        <f t="shared" si="19"/>
        <v>0</v>
      </c>
      <c r="M42" s="33">
        <f t="shared" si="19"/>
        <v>0</v>
      </c>
      <c r="N42" s="33">
        <f t="shared" si="19"/>
        <v>0</v>
      </c>
      <c r="O42" s="33">
        <f t="shared" si="19"/>
        <v>0</v>
      </c>
      <c r="P42" s="33">
        <f t="shared" si="19"/>
        <v>0</v>
      </c>
      <c r="Q42" s="33">
        <f t="shared" si="19"/>
        <v>0</v>
      </c>
      <c r="R42" s="33">
        <f t="shared" si="19"/>
        <v>0</v>
      </c>
      <c r="S42" s="33">
        <f t="shared" si="19"/>
        <v>0</v>
      </c>
      <c r="T42" s="33">
        <f t="shared" si="19"/>
        <v>0</v>
      </c>
      <c r="U42" s="32">
        <f t="shared" si="19"/>
        <v>0</v>
      </c>
      <c r="V42" s="107"/>
      <c r="W42" s="108"/>
      <c r="X42" s="108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</row>
    <row r="43" spans="1:61" ht="29.1" customHeight="1" x14ac:dyDescent="0.2">
      <c r="B43" s="81" t="s">
        <v>84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</row>
    <row r="44" spans="1:61" s="48" customFormat="1" ht="14.1" customHeight="1" x14ac:dyDescent="0.3">
      <c r="A44" s="36"/>
      <c r="B44" s="45" t="s">
        <v>85</v>
      </c>
      <c r="C44" s="31" t="s">
        <v>25</v>
      </c>
      <c r="G44" s="17">
        <v>28</v>
      </c>
      <c r="H44" s="22">
        <f>SUM(I44:T44)</f>
        <v>0</v>
      </c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47">
        <v>50000</v>
      </c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</row>
    <row r="45" spans="1:61" s="48" customFormat="1" ht="14.1" customHeight="1" x14ac:dyDescent="0.3">
      <c r="A45" s="36"/>
      <c r="B45" s="45" t="s">
        <v>86</v>
      </c>
      <c r="C45" s="31" t="s">
        <v>25</v>
      </c>
      <c r="G45" s="17">
        <v>29</v>
      </c>
      <c r="H45" s="22">
        <f t="shared" ref="H45:H46" si="20">SUM(I45:T45)</f>
        <v>0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47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</row>
    <row r="46" spans="1:61" s="48" customFormat="1" ht="14.1" customHeight="1" x14ac:dyDescent="0.3">
      <c r="A46" s="36"/>
      <c r="B46" s="45" t="s">
        <v>87</v>
      </c>
      <c r="C46" s="31" t="s">
        <v>25</v>
      </c>
      <c r="G46" s="17">
        <v>30</v>
      </c>
      <c r="H46" s="22">
        <f t="shared" si="20"/>
        <v>0</v>
      </c>
      <c r="I46" s="52"/>
      <c r="J46" s="52"/>
      <c r="K46" s="52"/>
      <c r="L46" s="52"/>
      <c r="M46" s="52"/>
      <c r="N46" s="52"/>
      <c r="O46" s="52"/>
      <c r="P46" s="52"/>
      <c r="Q46" s="52"/>
      <c r="R46" s="53"/>
      <c r="S46" s="52"/>
      <c r="T46" s="52"/>
      <c r="U46" s="47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</row>
    <row r="47" spans="1:61" s="48" customFormat="1" ht="14.1" customHeight="1" x14ac:dyDescent="0.3">
      <c r="A47" s="36"/>
      <c r="B47" s="44" t="s">
        <v>88</v>
      </c>
      <c r="C47" s="32" t="s">
        <v>25</v>
      </c>
      <c r="G47" s="32" t="s">
        <v>89</v>
      </c>
      <c r="H47" s="44">
        <f>SUM(I47:T47)</f>
        <v>0</v>
      </c>
      <c r="I47" s="33">
        <f t="shared" ref="I47:U47" si="21">SUM(I44:I46)</f>
        <v>0</v>
      </c>
      <c r="J47" s="33">
        <f t="shared" si="21"/>
        <v>0</v>
      </c>
      <c r="K47" s="33">
        <f t="shared" si="21"/>
        <v>0</v>
      </c>
      <c r="L47" s="33">
        <f t="shared" si="21"/>
        <v>0</v>
      </c>
      <c r="M47" s="33">
        <f t="shared" si="21"/>
        <v>0</v>
      </c>
      <c r="N47" s="33">
        <f t="shared" si="21"/>
        <v>0</v>
      </c>
      <c r="O47" s="33">
        <f t="shared" si="21"/>
        <v>0</v>
      </c>
      <c r="P47" s="33">
        <f t="shared" si="21"/>
        <v>0</v>
      </c>
      <c r="Q47" s="33">
        <f t="shared" si="21"/>
        <v>0</v>
      </c>
      <c r="R47" s="33">
        <f t="shared" si="21"/>
        <v>0</v>
      </c>
      <c r="S47" s="33">
        <f t="shared" si="21"/>
        <v>0</v>
      </c>
      <c r="T47" s="33">
        <f t="shared" si="21"/>
        <v>0</v>
      </c>
      <c r="U47" s="32">
        <f t="shared" si="21"/>
        <v>50000</v>
      </c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</row>
    <row r="48" spans="1:61" ht="30" customHeight="1" x14ac:dyDescent="0.2">
      <c r="B48" s="81" t="s">
        <v>90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32"/>
      <c r="V48" s="111"/>
      <c r="W48" s="112"/>
      <c r="X48" s="113"/>
    </row>
    <row r="49" spans="1:61" s="48" customFormat="1" ht="14.1" customHeight="1" x14ac:dyDescent="0.3">
      <c r="A49" s="36"/>
      <c r="B49" s="44" t="s">
        <v>91</v>
      </c>
      <c r="C49" s="32" t="s">
        <v>25</v>
      </c>
      <c r="D49" s="49"/>
      <c r="E49" s="49"/>
      <c r="F49" s="49"/>
      <c r="G49" s="32" t="s">
        <v>92</v>
      </c>
      <c r="H49" s="33">
        <f>SUM(I49:T49)</f>
        <v>0</v>
      </c>
      <c r="I49" s="33">
        <f t="shared" ref="I49:T49" si="22">I42+I47</f>
        <v>0</v>
      </c>
      <c r="J49" s="33">
        <f t="shared" si="22"/>
        <v>0</v>
      </c>
      <c r="K49" s="33">
        <f t="shared" si="22"/>
        <v>0</v>
      </c>
      <c r="L49" s="33">
        <f t="shared" si="22"/>
        <v>0</v>
      </c>
      <c r="M49" s="33">
        <f t="shared" si="22"/>
        <v>0</v>
      </c>
      <c r="N49" s="33">
        <f t="shared" si="22"/>
        <v>0</v>
      </c>
      <c r="O49" s="33">
        <f t="shared" si="22"/>
        <v>0</v>
      </c>
      <c r="P49" s="33">
        <f t="shared" si="22"/>
        <v>0</v>
      </c>
      <c r="Q49" s="33">
        <f t="shared" si="22"/>
        <v>0</v>
      </c>
      <c r="R49" s="33">
        <f t="shared" si="22"/>
        <v>0</v>
      </c>
      <c r="S49" s="33">
        <f t="shared" si="22"/>
        <v>0</v>
      </c>
      <c r="T49" s="33">
        <f t="shared" si="22"/>
        <v>0</v>
      </c>
      <c r="U49" s="32"/>
      <c r="V49" s="114"/>
      <c r="W49" s="115"/>
      <c r="X49" s="11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</row>
    <row r="50" spans="1:61" ht="29.1" customHeight="1" x14ac:dyDescent="0.2">
      <c r="B50" s="81" t="s">
        <v>93</v>
      </c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114"/>
      <c r="W50" s="115"/>
      <c r="X50" s="116"/>
    </row>
    <row r="51" spans="1:61" s="48" customFormat="1" ht="14.1" customHeight="1" x14ac:dyDescent="0.3">
      <c r="A51" s="36"/>
      <c r="B51" s="44" t="s">
        <v>94</v>
      </c>
      <c r="C51" s="32" t="s">
        <v>25</v>
      </c>
      <c r="D51" s="56"/>
      <c r="E51" s="56"/>
      <c r="F51" s="56"/>
      <c r="G51" s="32" t="s">
        <v>95</v>
      </c>
      <c r="H51" s="33">
        <f>SUM(I51:U51)</f>
        <v>418858.60683449183</v>
      </c>
      <c r="I51" s="33">
        <f>I49+I38</f>
        <v>29206.363999999998</v>
      </c>
      <c r="J51" s="33">
        <f t="shared" ref="J51:U51" si="23">J47+J42+J38</f>
        <v>29206.363999999998</v>
      </c>
      <c r="K51" s="33">
        <f t="shared" si="23"/>
        <v>29206.363999999998</v>
      </c>
      <c r="L51" s="33">
        <f t="shared" si="23"/>
        <v>29206.363999999998</v>
      </c>
      <c r="M51" s="33">
        <f t="shared" si="23"/>
        <v>29206.363999999998</v>
      </c>
      <c r="N51" s="33">
        <f t="shared" si="23"/>
        <v>29206.363999999998</v>
      </c>
      <c r="O51" s="33">
        <f t="shared" si="23"/>
        <v>29206.363999999998</v>
      </c>
      <c r="P51" s="33">
        <f t="shared" si="23"/>
        <v>29206.363999999998</v>
      </c>
      <c r="Q51" s="33">
        <f t="shared" si="23"/>
        <v>29206.363999999998</v>
      </c>
      <c r="R51" s="33">
        <f t="shared" si="23"/>
        <v>29206.363999999998</v>
      </c>
      <c r="S51" s="33">
        <f t="shared" si="23"/>
        <v>29206.363999999998</v>
      </c>
      <c r="T51" s="33">
        <f t="shared" si="23"/>
        <v>29206.363999999998</v>
      </c>
      <c r="U51" s="47">
        <f t="shared" si="23"/>
        <v>68382.238834491887</v>
      </c>
      <c r="V51" s="117"/>
      <c r="W51" s="118"/>
      <c r="X51" s="119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</row>
    <row r="52" spans="1:61" s="27" customFormat="1" ht="5.55" customHeight="1" x14ac:dyDescent="0.2"/>
    <row r="53" spans="1:61" s="27" customFormat="1" ht="12" x14ac:dyDescent="0.3">
      <c r="B53" s="9" t="s">
        <v>96</v>
      </c>
    </row>
    <row r="54" spans="1:61" s="27" customFormat="1" ht="15" customHeight="1" x14ac:dyDescent="0.3">
      <c r="B54" s="9"/>
    </row>
    <row r="55" spans="1:61" ht="30" customHeight="1" x14ac:dyDescent="0.2">
      <c r="B55" s="122" t="s">
        <v>97</v>
      </c>
      <c r="C55" s="122"/>
      <c r="D55" s="122"/>
      <c r="E55" s="122"/>
      <c r="F55" s="122"/>
      <c r="G55" s="122"/>
      <c r="H55" s="12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1:61" ht="18" customHeight="1" x14ac:dyDescent="0.2">
      <c r="B56" s="54" t="s">
        <v>98</v>
      </c>
      <c r="C56" s="2" t="s">
        <v>99</v>
      </c>
      <c r="D56" s="55"/>
      <c r="E56" s="55"/>
      <c r="F56" s="55"/>
      <c r="G56" s="105">
        <f>H49</f>
        <v>0</v>
      </c>
      <c r="H56" s="106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1:61" ht="18" customHeight="1" x14ac:dyDescent="0.2">
      <c r="B57" s="54" t="s">
        <v>100</v>
      </c>
      <c r="C57" s="2" t="s">
        <v>99</v>
      </c>
      <c r="D57" s="55"/>
      <c r="E57" s="55"/>
      <c r="F57" s="55"/>
      <c r="G57" s="105">
        <f>SUM(I27:T27)/1000</f>
        <v>0</v>
      </c>
      <c r="H57" s="106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1:61" ht="18" customHeight="1" x14ac:dyDescent="0.2">
      <c r="B58" s="28" t="s">
        <v>97</v>
      </c>
      <c r="C58" s="29" t="s">
        <v>101</v>
      </c>
      <c r="D58" s="30"/>
      <c r="E58" s="30"/>
      <c r="F58" s="30"/>
      <c r="G58" s="121">
        <f>G56-(G57*1.2)</f>
        <v>0</v>
      </c>
      <c r="H58" s="121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61" s="27" customFormat="1" x14ac:dyDescent="0.2"/>
    <row r="60" spans="1:61" s="27" customFormat="1" x14ac:dyDescent="0.2"/>
    <row r="61" spans="1:61" x14ac:dyDescent="0.2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1:61" x14ac:dyDescent="0.2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1:61" x14ac:dyDescent="0.2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1:61" x14ac:dyDescent="0.2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2:20" x14ac:dyDescent="0.2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2:20" x14ac:dyDescent="0.2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2:20" x14ac:dyDescent="0.2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2:20" x14ac:dyDescent="0.2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2:20" x14ac:dyDescent="0.2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2:20" x14ac:dyDescent="0.2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2:20" x14ac:dyDescent="0.2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2:20" x14ac:dyDescent="0.2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2:20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2:20" x14ac:dyDescent="0.2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2:20" x14ac:dyDescent="0.2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2:20" x14ac:dyDescent="0.2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2:20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2:20" x14ac:dyDescent="0.2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2:20" x14ac:dyDescent="0.2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2:20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2:20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2:20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2:20" x14ac:dyDescent="0.2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2:20" x14ac:dyDescent="0.2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2:20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2:20" x14ac:dyDescent="0.2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2:20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2:20" x14ac:dyDescent="0.2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2:20" x14ac:dyDescent="0.2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2:20" x14ac:dyDescent="0.2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2:20" x14ac:dyDescent="0.2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2:20" x14ac:dyDescent="0.2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2:20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2:20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2:20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2:20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2:20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2:20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2:20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2:20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2:20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2:20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2:20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2:20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2:20" x14ac:dyDescent="0.2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2:20" x14ac:dyDescent="0.2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2:20" x14ac:dyDescent="0.2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2:20" x14ac:dyDescent="0.2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2:20" x14ac:dyDescent="0.2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2:20" x14ac:dyDescent="0.2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2:20" x14ac:dyDescent="0.2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2:20" x14ac:dyDescent="0.2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2:20" x14ac:dyDescent="0.2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2:20" x14ac:dyDescent="0.2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2:20" x14ac:dyDescent="0.2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2:20" x14ac:dyDescent="0.2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2:20" x14ac:dyDescent="0.2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2:20" x14ac:dyDescent="0.2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2:20" x14ac:dyDescent="0.2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2:20" x14ac:dyDescent="0.2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2:20" x14ac:dyDescent="0.2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  <row r="122" spans="2:20" x14ac:dyDescent="0.2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</row>
    <row r="123" spans="2:20" x14ac:dyDescent="0.2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</row>
    <row r="124" spans="2:20" x14ac:dyDescent="0.2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</row>
    <row r="125" spans="2:20" x14ac:dyDescent="0.2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</row>
    <row r="126" spans="2:20" x14ac:dyDescent="0.2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</row>
    <row r="127" spans="2:20" x14ac:dyDescent="0.2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</row>
    <row r="128" spans="2:20" x14ac:dyDescent="0.2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</row>
    <row r="129" spans="2:20" x14ac:dyDescent="0.2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</row>
    <row r="130" spans="2:20" x14ac:dyDescent="0.2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</row>
    <row r="131" spans="2:20" x14ac:dyDescent="0.2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</row>
    <row r="132" spans="2:20" x14ac:dyDescent="0.2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</row>
    <row r="133" spans="2:20" x14ac:dyDescent="0.2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</row>
    <row r="134" spans="2:20" x14ac:dyDescent="0.2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</row>
    <row r="135" spans="2:20" x14ac:dyDescent="0.2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</row>
    <row r="136" spans="2:20" x14ac:dyDescent="0.2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</row>
    <row r="137" spans="2:20" x14ac:dyDescent="0.2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</row>
    <row r="138" spans="2:20" x14ac:dyDescent="0.2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</row>
    <row r="139" spans="2:20" x14ac:dyDescent="0.2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</row>
    <row r="140" spans="2:20" x14ac:dyDescent="0.2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</row>
    <row r="141" spans="2:20" x14ac:dyDescent="0.2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</row>
    <row r="142" spans="2:20" x14ac:dyDescent="0.2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</row>
    <row r="143" spans="2:20" x14ac:dyDescent="0.2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</row>
    <row r="144" spans="2:20" x14ac:dyDescent="0.2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</row>
    <row r="145" spans="2:20" x14ac:dyDescent="0.2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</row>
    <row r="146" spans="2:20" x14ac:dyDescent="0.2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</row>
    <row r="147" spans="2:20" x14ac:dyDescent="0.2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</row>
    <row r="148" spans="2:20" x14ac:dyDescent="0.2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</row>
    <row r="149" spans="2:20" x14ac:dyDescent="0.2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</row>
    <row r="150" spans="2:20" x14ac:dyDescent="0.2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</row>
    <row r="151" spans="2:20" x14ac:dyDescent="0.2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</row>
    <row r="152" spans="2:20" x14ac:dyDescent="0.2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</row>
    <row r="153" spans="2:20" x14ac:dyDescent="0.2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</row>
    <row r="154" spans="2:20" x14ac:dyDescent="0.2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</row>
    <row r="155" spans="2:20" x14ac:dyDescent="0.2"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</row>
    <row r="156" spans="2:20" x14ac:dyDescent="0.2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</row>
    <row r="157" spans="2:20" x14ac:dyDescent="0.2"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</row>
    <row r="158" spans="2:20" x14ac:dyDescent="0.2"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</row>
    <row r="159" spans="2:20" x14ac:dyDescent="0.2"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</row>
    <row r="160" spans="2:20" x14ac:dyDescent="0.2"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</row>
    <row r="161" spans="2:20" x14ac:dyDescent="0.2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</row>
    <row r="162" spans="2:20" x14ac:dyDescent="0.2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</row>
    <row r="163" spans="2:20" x14ac:dyDescent="0.2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</row>
    <row r="164" spans="2:20" x14ac:dyDescent="0.2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</row>
    <row r="165" spans="2:20" x14ac:dyDescent="0.2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</row>
    <row r="166" spans="2:20" x14ac:dyDescent="0.2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</row>
    <row r="167" spans="2:20" x14ac:dyDescent="0.2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</row>
    <row r="168" spans="2:20" x14ac:dyDescent="0.2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</row>
    <row r="169" spans="2:20" x14ac:dyDescent="0.2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</row>
    <row r="170" spans="2:20" x14ac:dyDescent="0.2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</row>
    <row r="171" spans="2:20" x14ac:dyDescent="0.2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</row>
    <row r="172" spans="2:20" x14ac:dyDescent="0.2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</row>
    <row r="173" spans="2:20" x14ac:dyDescent="0.2"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</row>
    <row r="174" spans="2:20" x14ac:dyDescent="0.2"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</row>
    <row r="175" spans="2:20" x14ac:dyDescent="0.2"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</row>
    <row r="176" spans="2:20" x14ac:dyDescent="0.2"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</row>
    <row r="177" spans="2:20" x14ac:dyDescent="0.2"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</row>
    <row r="178" spans="2:20" x14ac:dyDescent="0.2"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</row>
    <row r="179" spans="2:20" x14ac:dyDescent="0.2"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</row>
    <row r="180" spans="2:20" x14ac:dyDescent="0.2"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</row>
    <row r="181" spans="2:20" x14ac:dyDescent="0.2"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</row>
    <row r="182" spans="2:20" x14ac:dyDescent="0.2"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</row>
    <row r="183" spans="2:20" x14ac:dyDescent="0.2"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</row>
    <row r="184" spans="2:20" x14ac:dyDescent="0.2"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</row>
    <row r="185" spans="2:20" x14ac:dyDescent="0.2"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</row>
    <row r="186" spans="2:20" x14ac:dyDescent="0.2"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</row>
    <row r="187" spans="2:20" x14ac:dyDescent="0.2"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</row>
    <row r="188" spans="2:20" x14ac:dyDescent="0.2"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</row>
    <row r="189" spans="2:20" x14ac:dyDescent="0.2"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</row>
    <row r="190" spans="2:20" x14ac:dyDescent="0.2"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</row>
    <row r="191" spans="2:20" x14ac:dyDescent="0.2"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</row>
    <row r="192" spans="2:20" x14ac:dyDescent="0.2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</row>
    <row r="193" spans="2:20" x14ac:dyDescent="0.2"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</row>
    <row r="194" spans="2:20" x14ac:dyDescent="0.2"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</row>
    <row r="195" spans="2:20" x14ac:dyDescent="0.2"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</row>
    <row r="196" spans="2:20" x14ac:dyDescent="0.2"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</row>
    <row r="197" spans="2:20" x14ac:dyDescent="0.2"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</row>
    <row r="198" spans="2:20" x14ac:dyDescent="0.2"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</row>
    <row r="199" spans="2:20" x14ac:dyDescent="0.2"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</row>
    <row r="200" spans="2:20" x14ac:dyDescent="0.2"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</row>
    <row r="201" spans="2:20" x14ac:dyDescent="0.2"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</row>
    <row r="202" spans="2:20" x14ac:dyDescent="0.2"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</row>
    <row r="203" spans="2:20" x14ac:dyDescent="0.2"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</row>
    <row r="204" spans="2:20" x14ac:dyDescent="0.2"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</row>
    <row r="205" spans="2:20" x14ac:dyDescent="0.2"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</row>
    <row r="206" spans="2:20" x14ac:dyDescent="0.2"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</row>
    <row r="207" spans="2:20" x14ac:dyDescent="0.2"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</row>
    <row r="208" spans="2:20" x14ac:dyDescent="0.2"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</row>
    <row r="209" spans="2:20" x14ac:dyDescent="0.2"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</row>
    <row r="210" spans="2:20" x14ac:dyDescent="0.2"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</row>
    <row r="211" spans="2:20" x14ac:dyDescent="0.2"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</row>
    <row r="212" spans="2:20" x14ac:dyDescent="0.2"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</row>
    <row r="213" spans="2:20" x14ac:dyDescent="0.2"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</row>
    <row r="214" spans="2:20" x14ac:dyDescent="0.2"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</row>
    <row r="215" spans="2:20" x14ac:dyDescent="0.2"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</row>
    <row r="216" spans="2:20" x14ac:dyDescent="0.2"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</row>
    <row r="217" spans="2:20" x14ac:dyDescent="0.2"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</row>
    <row r="218" spans="2:20" x14ac:dyDescent="0.2"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</row>
    <row r="219" spans="2:20" x14ac:dyDescent="0.2"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</row>
    <row r="220" spans="2:20" x14ac:dyDescent="0.2"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</row>
    <row r="221" spans="2:20" x14ac:dyDescent="0.2"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</row>
    <row r="222" spans="2:20" x14ac:dyDescent="0.2"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</row>
    <row r="223" spans="2:20" x14ac:dyDescent="0.2"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</row>
    <row r="224" spans="2:20" x14ac:dyDescent="0.2"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</row>
    <row r="225" spans="2:20" x14ac:dyDescent="0.2"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</row>
    <row r="226" spans="2:20" x14ac:dyDescent="0.2"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</row>
    <row r="227" spans="2:20" x14ac:dyDescent="0.2"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</row>
    <row r="228" spans="2:20" x14ac:dyDescent="0.2"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</row>
    <row r="229" spans="2:20" x14ac:dyDescent="0.2"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</row>
    <row r="230" spans="2:20" x14ac:dyDescent="0.2"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</row>
    <row r="231" spans="2:20" x14ac:dyDescent="0.2"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</row>
    <row r="232" spans="2:20" x14ac:dyDescent="0.2"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</row>
    <row r="233" spans="2:20" x14ac:dyDescent="0.2"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</row>
    <row r="234" spans="2:20" x14ac:dyDescent="0.2"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</row>
    <row r="235" spans="2:20" x14ac:dyDescent="0.2"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</row>
    <row r="236" spans="2:20" x14ac:dyDescent="0.2"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</row>
    <row r="237" spans="2:20" x14ac:dyDescent="0.2"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</row>
    <row r="238" spans="2:20" x14ac:dyDescent="0.2"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</row>
    <row r="239" spans="2:20" x14ac:dyDescent="0.2"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</row>
    <row r="240" spans="2:20" x14ac:dyDescent="0.2"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</row>
    <row r="241" spans="2:20" x14ac:dyDescent="0.2"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</row>
    <row r="242" spans="2:20" x14ac:dyDescent="0.2"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</row>
    <row r="243" spans="2:20" x14ac:dyDescent="0.2"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</row>
    <row r="244" spans="2:20" x14ac:dyDescent="0.2"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</row>
    <row r="245" spans="2:20" x14ac:dyDescent="0.2"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</row>
    <row r="246" spans="2:20" x14ac:dyDescent="0.2"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</row>
    <row r="247" spans="2:20" x14ac:dyDescent="0.2"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</row>
    <row r="248" spans="2:20" x14ac:dyDescent="0.2"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</row>
    <row r="249" spans="2:20" x14ac:dyDescent="0.2"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</row>
    <row r="250" spans="2:20" x14ac:dyDescent="0.2"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</row>
    <row r="251" spans="2:20" x14ac:dyDescent="0.2"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</row>
    <row r="252" spans="2:20" x14ac:dyDescent="0.2"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</row>
    <row r="253" spans="2:20" x14ac:dyDescent="0.2"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</row>
    <row r="254" spans="2:20" x14ac:dyDescent="0.2"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</row>
    <row r="255" spans="2:20" x14ac:dyDescent="0.2"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</row>
    <row r="256" spans="2:20" x14ac:dyDescent="0.2"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</row>
    <row r="257" spans="2:20" x14ac:dyDescent="0.2"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</row>
    <row r="258" spans="2:20" x14ac:dyDescent="0.2"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</row>
    <row r="259" spans="2:20" x14ac:dyDescent="0.2"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</row>
    <row r="260" spans="2:20" x14ac:dyDescent="0.2"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</row>
    <row r="261" spans="2:20" x14ac:dyDescent="0.2"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</row>
    <row r="262" spans="2:20" x14ac:dyDescent="0.2"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</row>
    <row r="263" spans="2:20" x14ac:dyDescent="0.2"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</row>
    <row r="264" spans="2:20" x14ac:dyDescent="0.2"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</row>
    <row r="265" spans="2:20" x14ac:dyDescent="0.2"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</row>
    <row r="266" spans="2:20" x14ac:dyDescent="0.2"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</row>
    <row r="267" spans="2:20" x14ac:dyDescent="0.2"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</row>
    <row r="268" spans="2:20" x14ac:dyDescent="0.2"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</row>
    <row r="269" spans="2:20" x14ac:dyDescent="0.2"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</row>
    <row r="270" spans="2:20" x14ac:dyDescent="0.2"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</row>
    <row r="271" spans="2:20" x14ac:dyDescent="0.2"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</row>
    <row r="272" spans="2:20" x14ac:dyDescent="0.2"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</row>
    <row r="273" spans="2:20" x14ac:dyDescent="0.2"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</row>
    <row r="274" spans="2:20" x14ac:dyDescent="0.2"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</row>
    <row r="275" spans="2:20" x14ac:dyDescent="0.2"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</row>
    <row r="276" spans="2:20" x14ac:dyDescent="0.2"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</row>
    <row r="277" spans="2:20" x14ac:dyDescent="0.2"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</row>
    <row r="278" spans="2:20" x14ac:dyDescent="0.2"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</row>
    <row r="279" spans="2:20" x14ac:dyDescent="0.2"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</row>
    <row r="280" spans="2:20" x14ac:dyDescent="0.2"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</row>
    <row r="281" spans="2:20" x14ac:dyDescent="0.2"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</row>
    <row r="282" spans="2:20" x14ac:dyDescent="0.2"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</row>
    <row r="283" spans="2:20" x14ac:dyDescent="0.2"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</row>
    <row r="284" spans="2:20" x14ac:dyDescent="0.2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</row>
    <row r="285" spans="2:20" x14ac:dyDescent="0.2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</row>
    <row r="286" spans="2:20" x14ac:dyDescent="0.2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</row>
    <row r="287" spans="2:20" x14ac:dyDescent="0.2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</row>
    <row r="288" spans="2:20" x14ac:dyDescent="0.2"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</row>
    <row r="289" spans="2:20" x14ac:dyDescent="0.2"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</row>
    <row r="290" spans="2:20" x14ac:dyDescent="0.2"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</row>
    <row r="291" spans="2:20" x14ac:dyDescent="0.2"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</row>
    <row r="292" spans="2:20" x14ac:dyDescent="0.2"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</row>
    <row r="293" spans="2:20" x14ac:dyDescent="0.2"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</row>
    <row r="294" spans="2:20" x14ac:dyDescent="0.2"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</row>
    <row r="295" spans="2:20" x14ac:dyDescent="0.2"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</row>
    <row r="296" spans="2:20" x14ac:dyDescent="0.2"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</row>
    <row r="297" spans="2:20" x14ac:dyDescent="0.2"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</row>
    <row r="298" spans="2:20" x14ac:dyDescent="0.2"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</row>
    <row r="299" spans="2:20" x14ac:dyDescent="0.2"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</row>
    <row r="300" spans="2:20" x14ac:dyDescent="0.2"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</row>
    <row r="301" spans="2:20" x14ac:dyDescent="0.2"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</row>
    <row r="302" spans="2:20" x14ac:dyDescent="0.2"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</row>
    <row r="303" spans="2:20" x14ac:dyDescent="0.2"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</row>
    <row r="304" spans="2:20" x14ac:dyDescent="0.2"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</row>
    <row r="305" spans="2:20" x14ac:dyDescent="0.2"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</row>
    <row r="306" spans="2:20" x14ac:dyDescent="0.2"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</row>
    <row r="307" spans="2:20" x14ac:dyDescent="0.2"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</row>
    <row r="308" spans="2:20" x14ac:dyDescent="0.2"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</row>
    <row r="309" spans="2:20" x14ac:dyDescent="0.2"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</row>
    <row r="310" spans="2:20" x14ac:dyDescent="0.2"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</row>
    <row r="311" spans="2:20" x14ac:dyDescent="0.2"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</row>
    <row r="312" spans="2:20" x14ac:dyDescent="0.2"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</row>
    <row r="313" spans="2:20" x14ac:dyDescent="0.2"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</row>
    <row r="314" spans="2:20" x14ac:dyDescent="0.2"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</row>
    <row r="315" spans="2:20" x14ac:dyDescent="0.2"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</row>
    <row r="316" spans="2:20" x14ac:dyDescent="0.2"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</row>
    <row r="317" spans="2:20" x14ac:dyDescent="0.2"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</row>
    <row r="318" spans="2:20" x14ac:dyDescent="0.2"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</row>
    <row r="319" spans="2:20" x14ac:dyDescent="0.2"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</row>
    <row r="320" spans="2:20" x14ac:dyDescent="0.2"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</row>
    <row r="321" spans="2:20" x14ac:dyDescent="0.2"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</row>
    <row r="322" spans="2:20" x14ac:dyDescent="0.2"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</row>
    <row r="323" spans="2:20" x14ac:dyDescent="0.2"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</row>
    <row r="324" spans="2:20" x14ac:dyDescent="0.2"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</row>
    <row r="325" spans="2:20" x14ac:dyDescent="0.2"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</row>
    <row r="326" spans="2:20" x14ac:dyDescent="0.2"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</row>
    <row r="327" spans="2:20" x14ac:dyDescent="0.2"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</row>
    <row r="328" spans="2:20" x14ac:dyDescent="0.2"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</row>
    <row r="329" spans="2:20" x14ac:dyDescent="0.2"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</row>
    <row r="330" spans="2:20" x14ac:dyDescent="0.2"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</row>
    <row r="331" spans="2:20" x14ac:dyDescent="0.2"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</row>
    <row r="332" spans="2:20" x14ac:dyDescent="0.2"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</row>
    <row r="333" spans="2:20" x14ac:dyDescent="0.2"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</row>
    <row r="334" spans="2:20" x14ac:dyDescent="0.2"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</row>
    <row r="335" spans="2:20" x14ac:dyDescent="0.2"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</row>
    <row r="336" spans="2:20" x14ac:dyDescent="0.2"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</row>
    <row r="337" spans="2:20" x14ac:dyDescent="0.2"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</row>
    <row r="338" spans="2:20" x14ac:dyDescent="0.2"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</row>
    <row r="339" spans="2:20" x14ac:dyDescent="0.2"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</row>
    <row r="340" spans="2:20" x14ac:dyDescent="0.2"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</row>
    <row r="341" spans="2:20" x14ac:dyDescent="0.2"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</row>
    <row r="342" spans="2:20" x14ac:dyDescent="0.2"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</row>
    <row r="343" spans="2:20" x14ac:dyDescent="0.2"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</row>
    <row r="344" spans="2:20" x14ac:dyDescent="0.2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</row>
    <row r="345" spans="2:20" x14ac:dyDescent="0.2"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</row>
    <row r="346" spans="2:20" x14ac:dyDescent="0.2"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</row>
    <row r="347" spans="2:20" x14ac:dyDescent="0.2"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</row>
    <row r="348" spans="2:20" x14ac:dyDescent="0.2"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</row>
    <row r="349" spans="2:20" x14ac:dyDescent="0.2"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</row>
    <row r="350" spans="2:20" x14ac:dyDescent="0.2"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</row>
    <row r="351" spans="2:20" x14ac:dyDescent="0.2"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</row>
    <row r="352" spans="2:20" x14ac:dyDescent="0.2"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</row>
    <row r="353" spans="2:20" x14ac:dyDescent="0.2"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</row>
    <row r="354" spans="2:20" x14ac:dyDescent="0.2"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</row>
    <row r="355" spans="2:20" x14ac:dyDescent="0.2"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</row>
    <row r="356" spans="2:20" x14ac:dyDescent="0.2"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</row>
    <row r="357" spans="2:20" x14ac:dyDescent="0.2"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</row>
    <row r="358" spans="2:20" x14ac:dyDescent="0.2"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</row>
    <row r="359" spans="2:20" x14ac:dyDescent="0.2"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</row>
    <row r="360" spans="2:20" x14ac:dyDescent="0.2"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</row>
    <row r="361" spans="2:20" x14ac:dyDescent="0.2"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</row>
    <row r="362" spans="2:20" x14ac:dyDescent="0.2"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</row>
    <row r="363" spans="2:20" x14ac:dyDescent="0.2"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</row>
    <row r="364" spans="2:20" x14ac:dyDescent="0.2"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</row>
    <row r="365" spans="2:20" x14ac:dyDescent="0.2"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</row>
    <row r="366" spans="2:20" x14ac:dyDescent="0.2"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</row>
    <row r="367" spans="2:20" x14ac:dyDescent="0.2"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</row>
    <row r="368" spans="2:20" x14ac:dyDescent="0.2"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</row>
    <row r="369" spans="2:20" x14ac:dyDescent="0.2"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</row>
    <row r="370" spans="2:20" x14ac:dyDescent="0.2"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</row>
    <row r="371" spans="2:20" x14ac:dyDescent="0.2"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</row>
    <row r="372" spans="2:20" x14ac:dyDescent="0.2"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</row>
    <row r="373" spans="2:20" x14ac:dyDescent="0.2"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</row>
    <row r="374" spans="2:20" x14ac:dyDescent="0.2"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</row>
    <row r="375" spans="2:20" x14ac:dyDescent="0.2"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</row>
    <row r="376" spans="2:20" x14ac:dyDescent="0.2"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</row>
    <row r="377" spans="2:20" x14ac:dyDescent="0.2"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</row>
    <row r="378" spans="2:20" x14ac:dyDescent="0.2"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</row>
    <row r="379" spans="2:20" x14ac:dyDescent="0.2"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</row>
    <row r="380" spans="2:20" x14ac:dyDescent="0.2"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</row>
    <row r="381" spans="2:20" x14ac:dyDescent="0.2"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</row>
    <row r="382" spans="2:20" x14ac:dyDescent="0.2"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</row>
    <row r="383" spans="2:20" x14ac:dyDescent="0.2"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</row>
    <row r="384" spans="2:20" x14ac:dyDescent="0.2"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</row>
    <row r="385" spans="2:20" x14ac:dyDescent="0.2"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</row>
    <row r="386" spans="2:20" x14ac:dyDescent="0.2"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</row>
    <row r="387" spans="2:20" x14ac:dyDescent="0.2"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</row>
    <row r="388" spans="2:20" x14ac:dyDescent="0.2"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</row>
    <row r="389" spans="2:20" x14ac:dyDescent="0.2"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</row>
    <row r="390" spans="2:20" x14ac:dyDescent="0.2"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</row>
    <row r="391" spans="2:20" x14ac:dyDescent="0.2"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</row>
    <row r="392" spans="2:20" x14ac:dyDescent="0.2"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</row>
    <row r="393" spans="2:20" x14ac:dyDescent="0.2"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</row>
    <row r="394" spans="2:20" x14ac:dyDescent="0.2"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</row>
    <row r="395" spans="2:20" x14ac:dyDescent="0.2"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</row>
    <row r="396" spans="2:20" x14ac:dyDescent="0.2"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</row>
    <row r="397" spans="2:20" x14ac:dyDescent="0.2"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</row>
    <row r="398" spans="2:20" x14ac:dyDescent="0.2"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</row>
    <row r="399" spans="2:20" x14ac:dyDescent="0.2"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</row>
    <row r="400" spans="2:20" x14ac:dyDescent="0.2"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</row>
    <row r="401" spans="2:20" x14ac:dyDescent="0.2"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</row>
    <row r="402" spans="2:20" x14ac:dyDescent="0.2"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</row>
    <row r="403" spans="2:20" x14ac:dyDescent="0.2"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</row>
    <row r="404" spans="2:20" x14ac:dyDescent="0.2"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</row>
    <row r="405" spans="2:20" x14ac:dyDescent="0.2"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</row>
    <row r="406" spans="2:20" x14ac:dyDescent="0.2"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</row>
    <row r="407" spans="2:20" x14ac:dyDescent="0.2"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</row>
    <row r="408" spans="2:20" x14ac:dyDescent="0.2"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</row>
    <row r="409" spans="2:20" x14ac:dyDescent="0.2"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</row>
    <row r="410" spans="2:20" x14ac:dyDescent="0.2"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</row>
    <row r="411" spans="2:20" x14ac:dyDescent="0.2"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</row>
    <row r="412" spans="2:20" x14ac:dyDescent="0.2"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</row>
    <row r="413" spans="2:20" x14ac:dyDescent="0.2"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</row>
    <row r="414" spans="2:20" x14ac:dyDescent="0.2"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</row>
    <row r="415" spans="2:20" x14ac:dyDescent="0.2"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</row>
    <row r="416" spans="2:20" x14ac:dyDescent="0.2"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</row>
    <row r="417" spans="2:20" x14ac:dyDescent="0.2"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</row>
    <row r="418" spans="2:20" x14ac:dyDescent="0.2"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</row>
    <row r="419" spans="2:20" x14ac:dyDescent="0.2"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</row>
    <row r="420" spans="2:20" x14ac:dyDescent="0.2"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</row>
    <row r="421" spans="2:20" x14ac:dyDescent="0.2"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</row>
    <row r="422" spans="2:20" x14ac:dyDescent="0.2"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</row>
    <row r="423" spans="2:20" x14ac:dyDescent="0.2"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</row>
    <row r="424" spans="2:20" x14ac:dyDescent="0.2"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</row>
    <row r="425" spans="2:20" x14ac:dyDescent="0.2"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</row>
    <row r="426" spans="2:20" x14ac:dyDescent="0.2"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</row>
    <row r="427" spans="2:20" x14ac:dyDescent="0.2"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</row>
    <row r="428" spans="2:20" x14ac:dyDescent="0.2"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</row>
    <row r="429" spans="2:20" x14ac:dyDescent="0.2"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</row>
    <row r="430" spans="2:20" x14ac:dyDescent="0.2"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</row>
    <row r="431" spans="2:20" x14ac:dyDescent="0.2"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</row>
    <row r="432" spans="2:20" x14ac:dyDescent="0.2"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</row>
    <row r="433" spans="2:20" x14ac:dyDescent="0.2"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</row>
    <row r="434" spans="2:20" x14ac:dyDescent="0.2"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</row>
    <row r="435" spans="2:20" x14ac:dyDescent="0.2"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</row>
    <row r="436" spans="2:20" x14ac:dyDescent="0.2"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</row>
    <row r="437" spans="2:20" x14ac:dyDescent="0.2"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</row>
    <row r="438" spans="2:20" x14ac:dyDescent="0.2"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</row>
    <row r="439" spans="2:20" x14ac:dyDescent="0.2"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</row>
    <row r="440" spans="2:20" x14ac:dyDescent="0.2"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</row>
    <row r="441" spans="2:20" x14ac:dyDescent="0.2"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</row>
  </sheetData>
  <protectedRanges>
    <protectedRange sqref="I40:T41 I44:T46" name="vypocet"/>
    <protectedRange algorithmName="SHA-512" hashValue="FrwqUWv+E9j1u59eQcmoP1LoYAmv0XguGzjQdG0qq1MbnZc1D6BActX+0vVCepcRd+7SCm89RruizgezidIkxw==" saltValue="eEQAsYL4CaID+ck4VRiZAQ==" spinCount="100000" sqref="I44:T46 I40:T41" name="Souhrn"/>
  </protectedRanges>
  <mergeCells count="23">
    <mergeCell ref="G58:H58"/>
    <mergeCell ref="B55:H55"/>
    <mergeCell ref="B2:U3"/>
    <mergeCell ref="B5:U5"/>
    <mergeCell ref="B28:U28"/>
    <mergeCell ref="B16:T16"/>
    <mergeCell ref="B39:U39"/>
    <mergeCell ref="I6:T6"/>
    <mergeCell ref="G4:H4"/>
    <mergeCell ref="I17:T17"/>
    <mergeCell ref="B50:U50"/>
    <mergeCell ref="B48:T48"/>
    <mergeCell ref="B43:U43"/>
    <mergeCell ref="I29:T29"/>
    <mergeCell ref="W3:Z3"/>
    <mergeCell ref="W4:Z4"/>
    <mergeCell ref="G56:H56"/>
    <mergeCell ref="G57:H57"/>
    <mergeCell ref="V42:X42"/>
    <mergeCell ref="V41:X41"/>
    <mergeCell ref="V40:X40"/>
    <mergeCell ref="V48:X51"/>
    <mergeCell ref="V39:X39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Opatření</vt:lpstr>
      <vt:lpstr>Úspory</vt:lpstr>
      <vt:lpstr>Výpočet nákladů a úspor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Bořil</dc:creator>
  <cp:keywords/>
  <dc:description/>
  <cp:lastModifiedBy>Leoš Krumpolec</cp:lastModifiedBy>
  <cp:revision/>
  <dcterms:created xsi:type="dcterms:W3CDTF">2015-06-05T18:19:34Z</dcterms:created>
  <dcterms:modified xsi:type="dcterms:W3CDTF">2023-10-11T12:35:02Z</dcterms:modified>
  <cp:category/>
  <cp:contentStatus/>
</cp:coreProperties>
</file>